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drawings/drawing3.xml" ContentType="application/vnd.openxmlformats-officedocument.drawing+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hidePivotFieldList="1"/>
  <mc:AlternateContent xmlns:mc="http://schemas.openxmlformats.org/markup-compatibility/2006">
    <mc:Choice Requires="x15">
      <x15ac:absPath xmlns:x15ac="http://schemas.microsoft.com/office/spreadsheetml/2010/11/ac" url="C:\Users\kenst\Desktop\"/>
    </mc:Choice>
  </mc:AlternateContent>
  <bookViews>
    <workbookView xWindow="0" yWindow="0" windowWidth="16200" windowHeight="7020" tabRatio="774" activeTab="1" xr2:uid="{00000000-000D-0000-FFFF-FFFF00000000}"/>
  </bookViews>
  <sheets>
    <sheet name="History2017" sheetId="8" r:id="rId1"/>
    <sheet name="Pivot" sheetId="3" r:id="rId2"/>
    <sheet name="Data" sheetId="2" r:id="rId3"/>
    <sheet name="Matrix" sheetId="1" r:id="rId4"/>
    <sheet name="ProRef Stats" sheetId="7" r:id="rId5"/>
    <sheet name="Picks" sheetId="4" r:id="rId6"/>
    <sheet name="Entrants Pool" sheetId="6" r:id="rId7"/>
  </sheets>
  <definedNames>
    <definedName name="_DRw">Pivot!$P$4</definedName>
    <definedName name="_xlnm._FilterDatabase" localSheetId="2" hidden="1">Data!$A$1:$K$513</definedName>
    <definedName name="_xlnm._FilterDatabase" localSheetId="6" hidden="1">'Entrants Pool'!$A$1:$E$171</definedName>
    <definedName name="_xlnm._FilterDatabase" localSheetId="0" hidden="1">History2017!$A$1:$M$257</definedName>
    <definedName name="_xlnm._FilterDatabase" localSheetId="3" hidden="1">Matrix!$A$1:$P$1</definedName>
    <definedName name="_xlnm._FilterDatabase" localSheetId="4" hidden="1">'ProRef Stats'!$A$2:$M$2</definedName>
    <definedName name="_MOVw">Pivot!$L$4</definedName>
    <definedName name="_ORw">Pivot!$O$4</definedName>
    <definedName name="_PPGw">Pivot!$N$4</definedName>
    <definedName name="_ScorWeek">Pivot!#REF!</definedName>
    <definedName name="_Teams">Matrix!$B$2:$B$33</definedName>
    <definedName name="_WINw">Pivot!$M$4</definedName>
    <definedName name="NFC" localSheetId="4">'ProRef Stats'!#REF!</definedName>
    <definedName name="Slicer_Date">#N/A</definedName>
    <definedName name="Slicer_Entry_Name">#N/A</definedName>
    <definedName name="Slicer_Home_or_Away">#N/A</definedName>
    <definedName name="Slicer_Team">#N/A</definedName>
    <definedName name="Slicer_Week">#N/A</definedName>
    <definedName name="Slicer_Week1">#N/A</definedName>
    <definedName name="Slicer_Wk">#N/A</definedName>
  </definedNames>
  <calcPr calcId="171027"/>
  <pivotCaches>
    <pivotCache cacheId="4" r:id="rId8"/>
    <pivotCache cacheId="43" r:id="rId9"/>
    <pivotCache cacheId="64" r:id="rId10"/>
  </pivotCaches>
  <fileRecoveryPr autoRecover="0"/>
  <extLst>
    <ext xmlns:x14="http://schemas.microsoft.com/office/spreadsheetml/2009/9/main" uri="{BBE1A952-AA13-448e-AADC-164F8A28A991}">
      <x14:slicerCaches>
        <x14:slicerCache r:id="rId11"/>
        <x14:slicerCache r:id="rId12"/>
        <x14:slicerCache r:id="rId13"/>
        <x14:slicerCache r:id="rId14"/>
        <x14:slicerCache r:id="rId15"/>
        <x14:slicerCache r:id="rId16"/>
        <x14:slicerCache r:id="rId1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6" i="8" l="1"/>
  <c r="M198" i="8"/>
  <c r="M222" i="8"/>
  <c r="M237" i="8"/>
  <c r="M227" i="8"/>
  <c r="M44" i="8"/>
  <c r="M71" i="8"/>
  <c r="M58" i="8"/>
  <c r="M30" i="8"/>
  <c r="M24" i="8"/>
  <c r="M87" i="8"/>
  <c r="M3" i="8"/>
  <c r="M127" i="8"/>
  <c r="M129" i="8"/>
  <c r="M15" i="8"/>
  <c r="M74" i="8"/>
  <c r="I86" i="8"/>
  <c r="I198" i="8"/>
  <c r="I222" i="8"/>
  <c r="I237" i="8"/>
  <c r="I227" i="8"/>
  <c r="I44" i="8"/>
  <c r="I71" i="8"/>
  <c r="I58" i="8"/>
  <c r="I30" i="8"/>
  <c r="I24" i="8"/>
  <c r="I87" i="8"/>
  <c r="I3" i="8"/>
  <c r="I127" i="8"/>
  <c r="I129" i="8"/>
  <c r="I15" i="8"/>
  <c r="I74" i="8"/>
  <c r="O18" i="8" l="1"/>
  <c r="O19" i="8"/>
  <c r="O20" i="8"/>
  <c r="O21" i="8"/>
  <c r="O22" i="8"/>
  <c r="O23" i="8"/>
  <c r="O24" i="8"/>
  <c r="O25" i="8"/>
  <c r="O26" i="8"/>
  <c r="O27" i="8"/>
  <c r="O28" i="8"/>
  <c r="O29" i="8"/>
  <c r="O30" i="8"/>
  <c r="O31" i="8"/>
  <c r="O32" i="8"/>
  <c r="O33" i="8"/>
  <c r="O34" i="8"/>
  <c r="M161" i="8" l="1"/>
  <c r="M7" i="8"/>
  <c r="M50" i="8"/>
  <c r="M34" i="8"/>
  <c r="M159" i="8"/>
  <c r="M6" i="8"/>
  <c r="M110" i="8"/>
  <c r="M29" i="8"/>
  <c r="M72" i="8"/>
  <c r="M171" i="8"/>
  <c r="M32" i="8"/>
  <c r="M14" i="8"/>
  <c r="M214" i="8"/>
  <c r="M191" i="8"/>
  <c r="M40" i="8"/>
  <c r="M65" i="8"/>
  <c r="I161" i="8"/>
  <c r="I7" i="8"/>
  <c r="I50" i="8"/>
  <c r="I34" i="8"/>
  <c r="I159" i="8"/>
  <c r="I6" i="8"/>
  <c r="I110" i="8"/>
  <c r="I29" i="8"/>
  <c r="I72" i="8"/>
  <c r="I171" i="8"/>
  <c r="I32" i="8"/>
  <c r="I14" i="8"/>
  <c r="I214" i="8"/>
  <c r="I191" i="8"/>
  <c r="I40" i="8"/>
  <c r="I65" i="8"/>
  <c r="O17" i="8" l="1"/>
  <c r="M252" i="8" l="1"/>
  <c r="M99" i="8"/>
  <c r="M22" i="8"/>
  <c r="M213" i="8"/>
  <c r="M119" i="8"/>
  <c r="M210" i="8"/>
  <c r="M180" i="8"/>
  <c r="M176" i="8"/>
  <c r="M26" i="8"/>
  <c r="M51" i="8"/>
  <c r="M236" i="8"/>
  <c r="M54" i="8"/>
  <c r="M25" i="8"/>
  <c r="M186" i="8"/>
  <c r="M218" i="8"/>
  <c r="M172" i="8"/>
  <c r="I252" i="8"/>
  <c r="I99" i="8"/>
  <c r="I22" i="8"/>
  <c r="I213" i="8"/>
  <c r="I119" i="8"/>
  <c r="I210" i="8"/>
  <c r="I180" i="8"/>
  <c r="I176" i="8"/>
  <c r="I26" i="8"/>
  <c r="I51" i="8"/>
  <c r="I236" i="8"/>
  <c r="I54" i="8"/>
  <c r="I25" i="8"/>
  <c r="I186" i="8"/>
  <c r="I218" i="8"/>
  <c r="I172" i="8"/>
  <c r="O16" i="8" l="1"/>
  <c r="M141" i="8" l="1"/>
  <c r="M182" i="8"/>
  <c r="M115" i="8"/>
  <c r="M183" i="8"/>
  <c r="M67" i="8"/>
  <c r="M187" i="8"/>
  <c r="M256" i="8"/>
  <c r="M257" i="8"/>
  <c r="M188" i="8"/>
  <c r="M96" i="8"/>
  <c r="M181" i="8"/>
  <c r="M184" i="8"/>
  <c r="M220" i="8"/>
  <c r="M142" i="8"/>
  <c r="M140" i="8"/>
  <c r="M219" i="8"/>
  <c r="I141" i="8"/>
  <c r="I182" i="8"/>
  <c r="I115" i="8"/>
  <c r="I183" i="8"/>
  <c r="I67" i="8"/>
  <c r="I187" i="8"/>
  <c r="I256" i="8"/>
  <c r="I257" i="8"/>
  <c r="I188" i="8"/>
  <c r="I96" i="8"/>
  <c r="I181" i="8"/>
  <c r="I184" i="8"/>
  <c r="I220" i="8"/>
  <c r="I142" i="8"/>
  <c r="I140" i="8"/>
  <c r="I219" i="8"/>
  <c r="M177" i="8"/>
  <c r="M164" i="8"/>
  <c r="M248" i="8"/>
  <c r="M208" i="8"/>
  <c r="M212" i="8"/>
  <c r="M10" i="8"/>
  <c r="M152" i="8"/>
  <c r="M201" i="8"/>
  <c r="M151" i="8"/>
  <c r="M55" i="8"/>
  <c r="M139" i="8"/>
  <c r="M204" i="8"/>
  <c r="M145" i="8"/>
  <c r="M109" i="8"/>
  <c r="M21" i="8"/>
  <c r="M56" i="8"/>
  <c r="I177" i="8"/>
  <c r="I164" i="8"/>
  <c r="I248" i="8"/>
  <c r="I208" i="8"/>
  <c r="I212" i="8"/>
  <c r="I10" i="8"/>
  <c r="I152" i="8"/>
  <c r="I201" i="8"/>
  <c r="I151" i="8"/>
  <c r="I55" i="8"/>
  <c r="I139" i="8"/>
  <c r="I204" i="8"/>
  <c r="I145" i="8"/>
  <c r="I109" i="8"/>
  <c r="I21" i="8"/>
  <c r="I56" i="8"/>
  <c r="O35" i="8" l="1"/>
  <c r="O36" i="8"/>
  <c r="O37" i="8"/>
  <c r="O14" i="8" l="1"/>
  <c r="O15" i="8"/>
  <c r="M112" i="8"/>
  <c r="M169" i="8"/>
  <c r="M62" i="8"/>
  <c r="M80" i="8"/>
  <c r="M8" i="8"/>
  <c r="M102" i="8"/>
  <c r="M124" i="8"/>
  <c r="M13" i="8"/>
  <c r="M241" i="8"/>
  <c r="M192" i="8"/>
  <c r="M104" i="8"/>
  <c r="M121" i="8"/>
  <c r="M31" i="8"/>
  <c r="M111" i="8"/>
  <c r="M92" i="8"/>
  <c r="M250" i="8"/>
  <c r="I112" i="8"/>
  <c r="I169" i="8"/>
  <c r="I62" i="8"/>
  <c r="I80" i="8"/>
  <c r="I8" i="8"/>
  <c r="I102" i="8"/>
  <c r="I124" i="8"/>
  <c r="I13" i="8"/>
  <c r="I241" i="8"/>
  <c r="I192" i="8"/>
  <c r="I104" i="8"/>
  <c r="I121" i="8"/>
  <c r="I31" i="8"/>
  <c r="I111" i="8"/>
  <c r="I92" i="8"/>
  <c r="I250" i="8"/>
  <c r="M193" i="8" l="1"/>
  <c r="M163" i="8"/>
  <c r="M247" i="8"/>
  <c r="M133" i="8"/>
  <c r="M5" i="8"/>
  <c r="M38" i="8"/>
  <c r="M69" i="8"/>
  <c r="M64" i="8"/>
  <c r="M125" i="8"/>
  <c r="M91" i="8"/>
  <c r="M249" i="8"/>
  <c r="M144" i="8"/>
  <c r="M148" i="8"/>
  <c r="M209" i="8"/>
  <c r="I193" i="8"/>
  <c r="I163" i="8"/>
  <c r="I247" i="8"/>
  <c r="I133" i="8"/>
  <c r="I5" i="8"/>
  <c r="I38" i="8"/>
  <c r="I69" i="8"/>
  <c r="I64" i="8"/>
  <c r="I125" i="8"/>
  <c r="I91" i="8"/>
  <c r="I249" i="8"/>
  <c r="I144" i="8"/>
  <c r="I148" i="8"/>
  <c r="I209" i="8"/>
  <c r="O13" i="8"/>
  <c r="O11" i="8"/>
  <c r="M89" i="8"/>
  <c r="M244" i="8"/>
  <c r="M178" i="8"/>
  <c r="M61" i="8"/>
  <c r="M224" i="8"/>
  <c r="M82" i="8"/>
  <c r="M179" i="8"/>
  <c r="M103" i="8"/>
  <c r="M130" i="8"/>
  <c r="M202" i="8"/>
  <c r="M235" i="8"/>
  <c r="M16" i="8"/>
  <c r="M85" i="8"/>
  <c r="M98" i="8"/>
  <c r="I89" i="8"/>
  <c r="I244" i="8"/>
  <c r="I178" i="8"/>
  <c r="I61" i="8"/>
  <c r="I224" i="8"/>
  <c r="I82" i="8"/>
  <c r="I179" i="8"/>
  <c r="I103" i="8"/>
  <c r="I130" i="8"/>
  <c r="I202" i="8"/>
  <c r="I235" i="8"/>
  <c r="I16" i="8"/>
  <c r="I85" i="8"/>
  <c r="I98" i="8"/>
  <c r="O12" i="8" l="1"/>
  <c r="M77" i="8"/>
  <c r="M195" i="8"/>
  <c r="M37" i="8"/>
  <c r="M134" i="8"/>
  <c r="M153" i="8"/>
  <c r="M53" i="8"/>
  <c r="M84" i="8"/>
  <c r="M106" i="8"/>
  <c r="M173" i="8"/>
  <c r="M23" i="8"/>
  <c r="M70" i="8"/>
  <c r="M97" i="8"/>
  <c r="M43" i="8"/>
  <c r="I77" i="8"/>
  <c r="I195" i="8"/>
  <c r="I37" i="8"/>
  <c r="I134" i="8"/>
  <c r="I153" i="8"/>
  <c r="I53" i="8"/>
  <c r="I84" i="8"/>
  <c r="I106" i="8"/>
  <c r="I173" i="8"/>
  <c r="I23" i="8"/>
  <c r="I70" i="8"/>
  <c r="I97" i="8"/>
  <c r="I43" i="8"/>
  <c r="M20" i="8" l="1"/>
  <c r="M108" i="8"/>
  <c r="M122" i="8"/>
  <c r="M126" i="8"/>
  <c r="M128" i="8"/>
  <c r="M136" i="8"/>
  <c r="M154" i="8"/>
  <c r="M165" i="8"/>
  <c r="M166" i="8"/>
  <c r="M194" i="8"/>
  <c r="M197" i="8"/>
  <c r="M223" i="8"/>
  <c r="M39" i="8"/>
  <c r="M46" i="8"/>
  <c r="M73" i="8"/>
  <c r="M90" i="8"/>
  <c r="M94" i="8"/>
  <c r="M100" i="8"/>
  <c r="M101" i="8"/>
  <c r="M123" i="8"/>
  <c r="M131" i="8"/>
  <c r="M135" i="8"/>
  <c r="M149" i="8"/>
  <c r="M150" i="8"/>
  <c r="M190" i="8"/>
  <c r="M211" i="8"/>
  <c r="M217" i="8"/>
  <c r="M33" i="8"/>
  <c r="M41" i="8"/>
  <c r="M45" i="8"/>
  <c r="M63" i="8"/>
  <c r="M114" i="8"/>
  <c r="M116" i="8"/>
  <c r="M118" i="8"/>
  <c r="M138" i="8"/>
  <c r="M162" i="8"/>
  <c r="M167" i="8"/>
  <c r="M170" i="8"/>
  <c r="M231" i="8"/>
  <c r="M243" i="8"/>
  <c r="M254" i="8"/>
  <c r="M27" i="8"/>
  <c r="M36" i="8"/>
  <c r="M59" i="8"/>
  <c r="M66" i="8"/>
  <c r="M93" i="8"/>
  <c r="M107" i="8"/>
  <c r="M132" i="8"/>
  <c r="M160" i="8"/>
  <c r="M196" i="8"/>
  <c r="M203" i="8"/>
  <c r="M216" i="8"/>
  <c r="M232" i="8"/>
  <c r="M246" i="8"/>
  <c r="M255" i="8"/>
  <c r="M76" i="8"/>
  <c r="M78" i="8"/>
  <c r="M95" i="8"/>
  <c r="M113" i="8"/>
  <c r="M117" i="8"/>
  <c r="M146" i="8"/>
  <c r="M157" i="8"/>
  <c r="M174" i="8"/>
  <c r="M200" i="8"/>
  <c r="M205" i="8"/>
  <c r="M207" i="8"/>
  <c r="M215" i="8"/>
  <c r="M233" i="8"/>
  <c r="M234" i="8"/>
  <c r="M245" i="8"/>
  <c r="M253" i="8"/>
  <c r="M4" i="8"/>
  <c r="M18" i="8"/>
  <c r="M28" i="8"/>
  <c r="M35" i="8"/>
  <c r="M42" i="8"/>
  <c r="M48" i="8"/>
  <c r="M49" i="8"/>
  <c r="M52" i="8"/>
  <c r="M57" i="8"/>
  <c r="M75" i="8"/>
  <c r="M81" i="8"/>
  <c r="M88" i="8"/>
  <c r="M137" i="8"/>
  <c r="M168" i="8"/>
  <c r="M206" i="8"/>
  <c r="M239" i="8"/>
  <c r="M2" i="8"/>
  <c r="M17" i="8"/>
  <c r="M19" i="8"/>
  <c r="M47" i="8"/>
  <c r="M60" i="8"/>
  <c r="M83" i="8"/>
  <c r="M120" i="8"/>
  <c r="M158" i="8"/>
  <c r="M175" i="8"/>
  <c r="M189" i="8"/>
  <c r="M221" i="8"/>
  <c r="M225" i="8"/>
  <c r="M228" i="8"/>
  <c r="M238" i="8"/>
  <c r="M240" i="8"/>
  <c r="M251" i="8"/>
  <c r="M9" i="8"/>
  <c r="M12" i="8"/>
  <c r="M68" i="8"/>
  <c r="M79" i="8"/>
  <c r="M105" i="8"/>
  <c r="M143" i="8"/>
  <c r="M147" i="8"/>
  <c r="M155" i="8"/>
  <c r="M156" i="8"/>
  <c r="M185" i="8"/>
  <c r="M199" i="8"/>
  <c r="M226" i="8"/>
  <c r="M229" i="8"/>
  <c r="M230" i="8"/>
  <c r="M242" i="8"/>
  <c r="M11" i="8"/>
  <c r="I20" i="8"/>
  <c r="I108" i="8"/>
  <c r="I122" i="8"/>
  <c r="I126" i="8"/>
  <c r="I128" i="8"/>
  <c r="I136" i="8"/>
  <c r="I154" i="8"/>
  <c r="I165" i="8"/>
  <c r="I166" i="8"/>
  <c r="I194" i="8"/>
  <c r="I197" i="8"/>
  <c r="I223" i="8"/>
  <c r="I39" i="8"/>
  <c r="I46" i="8"/>
  <c r="I73" i="8"/>
  <c r="I90" i="8"/>
  <c r="I94" i="8"/>
  <c r="I100" i="8"/>
  <c r="I101" i="8"/>
  <c r="I123" i="8"/>
  <c r="I131" i="8"/>
  <c r="I135" i="8"/>
  <c r="I149" i="8"/>
  <c r="I150" i="8"/>
  <c r="I190" i="8"/>
  <c r="I211" i="8"/>
  <c r="I217" i="8"/>
  <c r="I33" i="8"/>
  <c r="I41" i="8"/>
  <c r="I45" i="8"/>
  <c r="I63" i="8"/>
  <c r="I114" i="8"/>
  <c r="I116" i="8"/>
  <c r="I118" i="8"/>
  <c r="I138" i="8"/>
  <c r="I162" i="8"/>
  <c r="I167" i="8"/>
  <c r="I170" i="8"/>
  <c r="I231" i="8"/>
  <c r="I243" i="8"/>
  <c r="I254" i="8"/>
  <c r="I27" i="8"/>
  <c r="I36" i="8"/>
  <c r="I59" i="8"/>
  <c r="I66" i="8"/>
  <c r="I93" i="8"/>
  <c r="I107" i="8"/>
  <c r="I132" i="8"/>
  <c r="I160" i="8"/>
  <c r="I196" i="8"/>
  <c r="I203" i="8"/>
  <c r="I216" i="8"/>
  <c r="I232" i="8"/>
  <c r="I246" i="8"/>
  <c r="I255" i="8"/>
  <c r="I76" i="8"/>
  <c r="I78" i="8"/>
  <c r="I95" i="8"/>
  <c r="I113" i="8"/>
  <c r="I117" i="8"/>
  <c r="I146" i="8"/>
  <c r="I157" i="8"/>
  <c r="I174" i="8"/>
  <c r="I200" i="8"/>
  <c r="I205" i="8"/>
  <c r="I207" i="8"/>
  <c r="I215" i="8"/>
  <c r="I233" i="8"/>
  <c r="I234" i="8"/>
  <c r="I245" i="8"/>
  <c r="I253" i="8"/>
  <c r="I4" i="8"/>
  <c r="I18" i="8"/>
  <c r="I28" i="8"/>
  <c r="I35" i="8"/>
  <c r="I42" i="8"/>
  <c r="I48" i="8"/>
  <c r="I49" i="8"/>
  <c r="I52" i="8"/>
  <c r="I57" i="8"/>
  <c r="I75" i="8"/>
  <c r="I81" i="8"/>
  <c r="I88" i="8"/>
  <c r="I137" i="8"/>
  <c r="I168" i="8"/>
  <c r="I206" i="8"/>
  <c r="I239" i="8"/>
  <c r="I2" i="8"/>
  <c r="I17" i="8"/>
  <c r="I19" i="8"/>
  <c r="I47" i="8"/>
  <c r="I60" i="8"/>
  <c r="I83" i="8"/>
  <c r="I120" i="8"/>
  <c r="I158" i="8"/>
  <c r="I175" i="8"/>
  <c r="I189" i="8"/>
  <c r="I221" i="8"/>
  <c r="I225" i="8"/>
  <c r="I228" i="8"/>
  <c r="I238" i="8"/>
  <c r="I240" i="8"/>
  <c r="I251" i="8"/>
  <c r="I9" i="8"/>
  <c r="I12" i="8"/>
  <c r="I68" i="8"/>
  <c r="I79" i="8"/>
  <c r="I105" i="8"/>
  <c r="I143" i="8"/>
  <c r="I147" i="8"/>
  <c r="I155" i="8"/>
  <c r="I156" i="8"/>
  <c r="I185" i="8"/>
  <c r="I199" i="8"/>
  <c r="I226" i="8"/>
  <c r="I229" i="8"/>
  <c r="I230" i="8"/>
  <c r="I242" i="8"/>
  <c r="I11" i="8"/>
  <c r="O4" i="8" l="1"/>
  <c r="O5" i="8"/>
  <c r="O6" i="8"/>
  <c r="O7" i="8"/>
  <c r="O8" i="8"/>
  <c r="O9" i="8"/>
  <c r="O10" i="8"/>
  <c r="Q4" i="3" l="1"/>
  <c r="O3" i="8" l="1"/>
  <c r="M244" i="3" l="1"/>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A244" i="3" l="1"/>
  <c r="B244" i="3"/>
  <c r="A245" i="3"/>
  <c r="B245" i="3"/>
  <c r="A246" i="3"/>
  <c r="B246" i="3"/>
  <c r="A247" i="3"/>
  <c r="B247" i="3"/>
  <c r="A248" i="3"/>
  <c r="B248" i="3"/>
  <c r="A249" i="3"/>
  <c r="B249" i="3"/>
  <c r="A250" i="3"/>
  <c r="B250" i="3"/>
  <c r="A251" i="3"/>
  <c r="B251" i="3"/>
  <c r="A252" i="3"/>
  <c r="B252" i="3"/>
  <c r="A253" i="3"/>
  <c r="B253" i="3"/>
  <c r="A254" i="3"/>
  <c r="B254" i="3"/>
  <c r="A255" i="3"/>
  <c r="B255" i="3"/>
  <c r="A256" i="3"/>
  <c r="B256" i="3"/>
  <c r="A257" i="3"/>
  <c r="B257" i="3"/>
  <c r="A258" i="3"/>
  <c r="B258" i="3"/>
  <c r="A259" i="3"/>
  <c r="B259" i="3"/>
  <c r="A260" i="3"/>
  <c r="B260" i="3"/>
  <c r="A261" i="3"/>
  <c r="B261" i="3"/>
  <c r="A262" i="3"/>
  <c r="B262" i="3"/>
  <c r="A263" i="3"/>
  <c r="B263" i="3"/>
  <c r="A264" i="3"/>
  <c r="B264" i="3"/>
  <c r="A265" i="3"/>
  <c r="B265" i="3"/>
  <c r="A266" i="3"/>
  <c r="B266" i="3"/>
  <c r="A267" i="3"/>
  <c r="B267" i="3"/>
  <c r="A268" i="3"/>
  <c r="B268" i="3"/>
  <c r="A269" i="3"/>
  <c r="B269" i="3"/>
  <c r="A270" i="3"/>
  <c r="B270" i="3"/>
  <c r="A271" i="3"/>
  <c r="B271" i="3"/>
  <c r="A272" i="3"/>
  <c r="B272" i="3"/>
  <c r="A273" i="3"/>
  <c r="B273" i="3"/>
  <c r="A274" i="3"/>
  <c r="B274" i="3"/>
  <c r="A275" i="3"/>
  <c r="B275" i="3"/>
  <c r="A276" i="3"/>
  <c r="B276" i="3"/>
  <c r="A277" i="3"/>
  <c r="B277" i="3"/>
  <c r="A278" i="3"/>
  <c r="B278" i="3"/>
  <c r="A279" i="3"/>
  <c r="B279" i="3"/>
  <c r="A280" i="3"/>
  <c r="B280" i="3"/>
  <c r="A281" i="3"/>
  <c r="B281" i="3"/>
  <c r="A282" i="3"/>
  <c r="B282" i="3"/>
  <c r="A283" i="3"/>
  <c r="B283" i="3"/>
  <c r="A284" i="3"/>
  <c r="B284" i="3"/>
  <c r="A285" i="3"/>
  <c r="B285" i="3"/>
  <c r="A286" i="3"/>
  <c r="B286" i="3"/>
  <c r="A287" i="3"/>
  <c r="B287" i="3"/>
  <c r="A288" i="3"/>
  <c r="B288" i="3"/>
  <c r="A289" i="3"/>
  <c r="B289" i="3"/>
  <c r="A290" i="3"/>
  <c r="B290" i="3"/>
  <c r="A291" i="3"/>
  <c r="B291" i="3"/>
  <c r="A292" i="3"/>
  <c r="B292" i="3"/>
  <c r="A293" i="3"/>
  <c r="B293" i="3"/>
  <c r="A294" i="3"/>
  <c r="B294" i="3"/>
  <c r="A295" i="3"/>
  <c r="B295" i="3"/>
  <c r="A296" i="3"/>
  <c r="B296" i="3"/>
  <c r="A297" i="3"/>
  <c r="B297" i="3"/>
  <c r="A298" i="3"/>
  <c r="B298" i="3"/>
  <c r="A299" i="3"/>
  <c r="B299" i="3"/>
  <c r="A300" i="3"/>
  <c r="B300" i="3"/>
  <c r="A301" i="3"/>
  <c r="B301" i="3"/>
  <c r="A302" i="3"/>
  <c r="B302" i="3"/>
  <c r="A303" i="3"/>
  <c r="B303" i="3"/>
  <c r="A304" i="3"/>
  <c r="B304" i="3"/>
  <c r="A305" i="3"/>
  <c r="B305" i="3"/>
  <c r="A306" i="3"/>
  <c r="B306" i="3"/>
  <c r="A307" i="3"/>
  <c r="B307" i="3"/>
  <c r="A308" i="3"/>
  <c r="B308" i="3"/>
  <c r="A309" i="3"/>
  <c r="B309" i="3"/>
  <c r="A310" i="3"/>
  <c r="B310" i="3"/>
  <c r="A311" i="3"/>
  <c r="B311" i="3"/>
  <c r="A312" i="3"/>
  <c r="B312" i="3"/>
  <c r="A313" i="3"/>
  <c r="B313" i="3"/>
  <c r="A314" i="3"/>
  <c r="B314" i="3"/>
  <c r="A315" i="3"/>
  <c r="B315" i="3"/>
  <c r="A316" i="3"/>
  <c r="B316" i="3"/>
  <c r="A317" i="3"/>
  <c r="B317" i="3"/>
  <c r="A318" i="3"/>
  <c r="B318" i="3"/>
  <c r="A319" i="3"/>
  <c r="B319" i="3"/>
  <c r="A320" i="3"/>
  <c r="B320" i="3"/>
  <c r="A321" i="3"/>
  <c r="B321" i="3"/>
  <c r="A322" i="3"/>
  <c r="B322" i="3"/>
  <c r="A323" i="3"/>
  <c r="B323" i="3"/>
  <c r="A324" i="3"/>
  <c r="B324" i="3"/>
  <c r="A325" i="3"/>
  <c r="B325" i="3"/>
  <c r="A326" i="3"/>
  <c r="B326" i="3"/>
  <c r="A327" i="3"/>
  <c r="B327" i="3"/>
  <c r="A328" i="3"/>
  <c r="B328" i="3"/>
  <c r="A329" i="3"/>
  <c r="B329" i="3"/>
  <c r="A330" i="3"/>
  <c r="B330" i="3"/>
  <c r="A331" i="3"/>
  <c r="B331" i="3"/>
  <c r="A332" i="3"/>
  <c r="B332" i="3"/>
  <c r="A333" i="3"/>
  <c r="B333" i="3"/>
  <c r="A334" i="3"/>
  <c r="B334" i="3"/>
  <c r="A335" i="3"/>
  <c r="B335" i="3"/>
  <c r="A336" i="3"/>
  <c r="B336" i="3"/>
  <c r="A337" i="3"/>
  <c r="B337" i="3"/>
  <c r="A338" i="3"/>
  <c r="B338" i="3"/>
  <c r="A339" i="3"/>
  <c r="B339" i="3"/>
  <c r="A340" i="3"/>
  <c r="B340" i="3"/>
  <c r="A341" i="3"/>
  <c r="B341" i="3"/>
  <c r="A342" i="3"/>
  <c r="B342" i="3"/>
  <c r="A343" i="3"/>
  <c r="B343" i="3"/>
  <c r="A344" i="3"/>
  <c r="B344" i="3"/>
  <c r="A345" i="3"/>
  <c r="B345" i="3"/>
  <c r="A346" i="3"/>
  <c r="B346" i="3"/>
  <c r="A347" i="3"/>
  <c r="B347" i="3"/>
  <c r="A348" i="3"/>
  <c r="B348" i="3"/>
  <c r="A349" i="3"/>
  <c r="B349" i="3"/>
  <c r="A350" i="3"/>
  <c r="B350" i="3"/>
  <c r="A351" i="3"/>
  <c r="B351" i="3"/>
  <c r="A352" i="3"/>
  <c r="B352" i="3"/>
  <c r="A353" i="3"/>
  <c r="B353" i="3"/>
  <c r="A354" i="3"/>
  <c r="B354" i="3"/>
  <c r="A355" i="3"/>
  <c r="B355" i="3"/>
  <c r="A356" i="3"/>
  <c r="B356" i="3"/>
  <c r="A357" i="3"/>
  <c r="B357" i="3"/>
  <c r="A358" i="3"/>
  <c r="B358" i="3"/>
  <c r="A359" i="3"/>
  <c r="B359" i="3"/>
  <c r="A360" i="3"/>
  <c r="B360" i="3"/>
  <c r="A361" i="3"/>
  <c r="B361" i="3"/>
  <c r="A362" i="3"/>
  <c r="B362" i="3"/>
  <c r="A363" i="3"/>
  <c r="B363" i="3"/>
  <c r="A364" i="3"/>
  <c r="B364" i="3"/>
  <c r="A365" i="3"/>
  <c r="B365" i="3"/>
  <c r="A366" i="3"/>
  <c r="B366" i="3"/>
  <c r="A367" i="3"/>
  <c r="B367" i="3"/>
  <c r="A368" i="3"/>
  <c r="B368" i="3"/>
  <c r="A369" i="3"/>
  <c r="B369" i="3"/>
  <c r="A370" i="3"/>
  <c r="B370" i="3"/>
  <c r="A371" i="3"/>
  <c r="B371" i="3"/>
  <c r="A372" i="3"/>
  <c r="B372" i="3"/>
  <c r="A373" i="3"/>
  <c r="B373" i="3"/>
  <c r="A374" i="3"/>
  <c r="B374" i="3"/>
  <c r="A375" i="3"/>
  <c r="B375" i="3"/>
  <c r="A376" i="3"/>
  <c r="B376" i="3"/>
  <c r="A377" i="3"/>
  <c r="B377" i="3"/>
  <c r="A378" i="3"/>
  <c r="B378" i="3"/>
  <c r="A379" i="3"/>
  <c r="B379" i="3"/>
  <c r="A380" i="3"/>
  <c r="B380" i="3"/>
  <c r="A381" i="3"/>
  <c r="B381" i="3"/>
  <c r="A382" i="3"/>
  <c r="B382" i="3"/>
  <c r="A383" i="3"/>
  <c r="B383" i="3"/>
  <c r="A384" i="3"/>
  <c r="B384" i="3"/>
  <c r="A385" i="3"/>
  <c r="B385" i="3"/>
  <c r="A386" i="3"/>
  <c r="B386" i="3"/>
  <c r="A387" i="3"/>
  <c r="B387" i="3"/>
  <c r="A388" i="3"/>
  <c r="B388" i="3"/>
  <c r="A389" i="3"/>
  <c r="B389" i="3"/>
  <c r="A390" i="3"/>
  <c r="B390" i="3"/>
  <c r="A391" i="3"/>
  <c r="B391" i="3"/>
  <c r="A392" i="3"/>
  <c r="B392" i="3"/>
  <c r="A393" i="3"/>
  <c r="B393" i="3"/>
  <c r="A394" i="3"/>
  <c r="B394" i="3"/>
  <c r="A395" i="3"/>
  <c r="B395" i="3"/>
  <c r="A396" i="3"/>
  <c r="B396" i="3"/>
  <c r="A397" i="3"/>
  <c r="B397" i="3"/>
  <c r="A398" i="3"/>
  <c r="B398" i="3"/>
  <c r="A399" i="3"/>
  <c r="B399" i="3"/>
  <c r="A400" i="3"/>
  <c r="B400" i="3"/>
  <c r="A401" i="3"/>
  <c r="B401" i="3"/>
  <c r="A402" i="3"/>
  <c r="B402" i="3"/>
  <c r="A403" i="3"/>
  <c r="B403" i="3"/>
  <c r="A404" i="3"/>
  <c r="B404" i="3"/>
  <c r="A405" i="3"/>
  <c r="B405" i="3"/>
  <c r="A406" i="3"/>
  <c r="B406" i="3"/>
  <c r="A407" i="3"/>
  <c r="B407" i="3"/>
  <c r="A408" i="3"/>
  <c r="B408" i="3"/>
  <c r="A409" i="3"/>
  <c r="B409" i="3"/>
  <c r="A410" i="3"/>
  <c r="B410" i="3"/>
  <c r="A411" i="3"/>
  <c r="B411" i="3"/>
  <c r="A412" i="3"/>
  <c r="B412" i="3"/>
  <c r="A413" i="3"/>
  <c r="B413" i="3"/>
  <c r="A414" i="3"/>
  <c r="B414" i="3"/>
  <c r="A415" i="3"/>
  <c r="B415" i="3"/>
  <c r="A416" i="3"/>
  <c r="B416" i="3"/>
  <c r="A417" i="3"/>
  <c r="B417" i="3"/>
  <c r="A418" i="3"/>
  <c r="B418" i="3"/>
  <c r="A419" i="3"/>
  <c r="B419" i="3"/>
  <c r="A420" i="3"/>
  <c r="B420" i="3"/>
  <c r="A421" i="3"/>
  <c r="B421" i="3"/>
  <c r="A422" i="3"/>
  <c r="B422" i="3"/>
  <c r="A423" i="3"/>
  <c r="B423" i="3"/>
  <c r="A424" i="3"/>
  <c r="B424" i="3"/>
  <c r="A425" i="3"/>
  <c r="B425" i="3"/>
  <c r="A426" i="3"/>
  <c r="B426" i="3"/>
  <c r="A427" i="3"/>
  <c r="B427" i="3"/>
  <c r="A428" i="3"/>
  <c r="B428" i="3"/>
  <c r="A429" i="3"/>
  <c r="B429" i="3"/>
  <c r="A430" i="3"/>
  <c r="B430" i="3"/>
  <c r="A431" i="3"/>
  <c r="B431" i="3"/>
  <c r="A432" i="3"/>
  <c r="B432" i="3"/>
  <c r="A433" i="3"/>
  <c r="B433" i="3"/>
  <c r="A434" i="3"/>
  <c r="B434" i="3"/>
  <c r="A435" i="3"/>
  <c r="B435" i="3"/>
  <c r="A436" i="3"/>
  <c r="B436" i="3"/>
  <c r="A437" i="3"/>
  <c r="B437" i="3"/>
  <c r="A438" i="3"/>
  <c r="B438" i="3"/>
  <c r="A439" i="3"/>
  <c r="B439" i="3"/>
  <c r="A440" i="3"/>
  <c r="B440" i="3"/>
  <c r="A441" i="3"/>
  <c r="B441" i="3"/>
  <c r="A442" i="3"/>
  <c r="B442" i="3"/>
  <c r="A443" i="3"/>
  <c r="B443" i="3"/>
  <c r="A444" i="3"/>
  <c r="B444" i="3"/>
  <c r="A445" i="3"/>
  <c r="B445" i="3"/>
  <c r="A446" i="3"/>
  <c r="B446" i="3"/>
  <c r="A447" i="3"/>
  <c r="B447" i="3"/>
  <c r="A448" i="3"/>
  <c r="B448" i="3"/>
  <c r="A449" i="3"/>
  <c r="B449" i="3"/>
  <c r="A450" i="3"/>
  <c r="B450" i="3"/>
  <c r="A451" i="3"/>
  <c r="B451" i="3"/>
  <c r="A452" i="3"/>
  <c r="B452" i="3"/>
  <c r="A453" i="3"/>
  <c r="B453" i="3"/>
  <c r="A454" i="3"/>
  <c r="B454" i="3"/>
  <c r="A455" i="3"/>
  <c r="B455" i="3"/>
  <c r="A456" i="3"/>
  <c r="B456" i="3"/>
  <c r="A457" i="3"/>
  <c r="B457" i="3"/>
  <c r="A458" i="3"/>
  <c r="B458" i="3"/>
  <c r="A459" i="3"/>
  <c r="B459" i="3"/>
  <c r="A460" i="3"/>
  <c r="B460" i="3"/>
  <c r="A461" i="3"/>
  <c r="B461" i="3"/>
  <c r="A462" i="3"/>
  <c r="B462" i="3"/>
  <c r="A463" i="3"/>
  <c r="B463" i="3"/>
  <c r="A464" i="3"/>
  <c r="B464" i="3"/>
  <c r="A465" i="3"/>
  <c r="B465" i="3"/>
  <c r="A466" i="3"/>
  <c r="B466" i="3"/>
  <c r="A467" i="3"/>
  <c r="B467" i="3"/>
  <c r="A468" i="3"/>
  <c r="B468" i="3"/>
  <c r="A469" i="3"/>
  <c r="B469" i="3"/>
  <c r="A470" i="3"/>
  <c r="B470" i="3"/>
  <c r="A471" i="3"/>
  <c r="B471" i="3"/>
  <c r="A472" i="3"/>
  <c r="B472" i="3"/>
  <c r="A473" i="3"/>
  <c r="B473" i="3"/>
  <c r="A474" i="3"/>
  <c r="B474" i="3"/>
  <c r="A475" i="3"/>
  <c r="B475" i="3"/>
  <c r="A476" i="3"/>
  <c r="B476" i="3"/>
  <c r="A477" i="3"/>
  <c r="B477" i="3"/>
  <c r="A478" i="3"/>
  <c r="B478" i="3"/>
  <c r="A479" i="3"/>
  <c r="B479" i="3"/>
  <c r="A480" i="3"/>
  <c r="B480" i="3"/>
  <c r="A481" i="3"/>
  <c r="B481" i="3"/>
  <c r="A482" i="3"/>
  <c r="B482" i="3"/>
  <c r="A483" i="3"/>
  <c r="B483" i="3"/>
  <c r="A484" i="3"/>
  <c r="B484" i="3"/>
  <c r="A485" i="3"/>
  <c r="B485" i="3"/>
  <c r="A486" i="3"/>
  <c r="B486" i="3"/>
  <c r="A487" i="3"/>
  <c r="B487" i="3"/>
  <c r="A488" i="3"/>
  <c r="B488" i="3"/>
  <c r="A489" i="3"/>
  <c r="B489" i="3"/>
  <c r="A490" i="3"/>
  <c r="B490" i="3"/>
  <c r="A491" i="3"/>
  <c r="B491" i="3"/>
  <c r="A492" i="3"/>
  <c r="B492" i="3"/>
  <c r="A493" i="3"/>
  <c r="B493" i="3"/>
  <c r="A494" i="3"/>
  <c r="B494" i="3"/>
  <c r="A495" i="3"/>
  <c r="B495" i="3"/>
  <c r="A496" i="3"/>
  <c r="B496" i="3"/>
  <c r="A497" i="3"/>
  <c r="B497" i="3"/>
  <c r="A498" i="3"/>
  <c r="B498" i="3"/>
  <c r="A499" i="3"/>
  <c r="B499" i="3"/>
  <c r="A500" i="3"/>
  <c r="B500" i="3"/>
  <c r="A501" i="3"/>
  <c r="B501" i="3"/>
  <c r="A502" i="3"/>
  <c r="B502" i="3"/>
  <c r="A503" i="3"/>
  <c r="B503" i="3"/>
  <c r="A504" i="3"/>
  <c r="B504" i="3"/>
  <c r="A505" i="3"/>
  <c r="B505" i="3"/>
  <c r="A506" i="3"/>
  <c r="B506" i="3"/>
  <c r="A507" i="3"/>
  <c r="B507" i="3"/>
  <c r="A508" i="3"/>
  <c r="B508" i="3"/>
  <c r="A509" i="3"/>
  <c r="B509" i="3"/>
  <c r="A510" i="3"/>
  <c r="B510" i="3"/>
  <c r="A511" i="3"/>
  <c r="B511" i="3"/>
  <c r="A512" i="3"/>
  <c r="B512" i="3"/>
  <c r="A513" i="3"/>
  <c r="B513" i="3"/>
  <c r="A514" i="3"/>
  <c r="B514" i="3"/>
  <c r="A515" i="3"/>
  <c r="B515" i="3"/>
  <c r="A516" i="3"/>
  <c r="B516" i="3"/>
  <c r="A517" i="3"/>
  <c r="B517" i="3"/>
  <c r="A518" i="3"/>
  <c r="B518" i="3"/>
  <c r="A519" i="3"/>
  <c r="B519" i="3"/>
  <c r="A520" i="3"/>
  <c r="B520" i="3"/>
  <c r="A521" i="3"/>
  <c r="B521" i="3"/>
  <c r="A522" i="3"/>
  <c r="B522" i="3"/>
  <c r="A523" i="3"/>
  <c r="B523" i="3"/>
  <c r="A524" i="3"/>
  <c r="B524" i="3"/>
  <c r="A525" i="3"/>
  <c r="B525" i="3"/>
  <c r="A526" i="3"/>
  <c r="B526" i="3"/>
  <c r="A527" i="3"/>
  <c r="B527" i="3"/>
  <c r="A528" i="3"/>
  <c r="B528" i="3"/>
  <c r="A529" i="3"/>
  <c r="B529" i="3"/>
  <c r="A530" i="3"/>
  <c r="B530" i="3"/>
  <c r="A531" i="3"/>
  <c r="B531" i="3"/>
  <c r="A532" i="3"/>
  <c r="B532" i="3"/>
  <c r="A533" i="3"/>
  <c r="B533" i="3"/>
  <c r="A534" i="3"/>
  <c r="B534" i="3"/>
  <c r="A535" i="3"/>
  <c r="B535" i="3"/>
  <c r="A536" i="3"/>
  <c r="B536" i="3"/>
  <c r="A537" i="3"/>
  <c r="B537" i="3"/>
  <c r="A538" i="3"/>
  <c r="B538" i="3"/>
  <c r="A539" i="3"/>
  <c r="B539" i="3"/>
  <c r="A540" i="3"/>
  <c r="B540" i="3"/>
  <c r="A541" i="3"/>
  <c r="B541" i="3"/>
  <c r="A542" i="3"/>
  <c r="B542" i="3"/>
  <c r="A543" i="3"/>
  <c r="B543" i="3"/>
  <c r="A544" i="3"/>
  <c r="B544" i="3"/>
  <c r="A545" i="3"/>
  <c r="B545" i="3"/>
  <c r="A546" i="3"/>
  <c r="B546" i="3"/>
  <c r="A547" i="3"/>
  <c r="B547" i="3"/>
  <c r="A548" i="3"/>
  <c r="B548" i="3"/>
  <c r="A549" i="3"/>
  <c r="B549" i="3"/>
  <c r="A550" i="3"/>
  <c r="B550" i="3"/>
  <c r="A551" i="3"/>
  <c r="B551" i="3"/>
  <c r="A552" i="3"/>
  <c r="B552" i="3"/>
  <c r="A553" i="3"/>
  <c r="B553" i="3"/>
  <c r="A554" i="3"/>
  <c r="B554" i="3"/>
  <c r="A555" i="3"/>
  <c r="B555" i="3"/>
  <c r="A556" i="3"/>
  <c r="B556" i="3"/>
  <c r="A557" i="3"/>
  <c r="B557" i="3"/>
  <c r="A558" i="3"/>
  <c r="B558" i="3"/>
  <c r="A559" i="3"/>
  <c r="B559" i="3"/>
  <c r="A560" i="3"/>
  <c r="B560" i="3"/>
  <c r="A561" i="3"/>
  <c r="B561" i="3"/>
  <c r="A562" i="3"/>
  <c r="B562" i="3"/>
  <c r="A563" i="3"/>
  <c r="B563" i="3"/>
  <c r="A564" i="3"/>
  <c r="B564" i="3"/>
  <c r="A565" i="3"/>
  <c r="B565" i="3"/>
  <c r="A566" i="3"/>
  <c r="B566" i="3"/>
  <c r="A567" i="3"/>
  <c r="B567" i="3"/>
  <c r="A568" i="3"/>
  <c r="B568" i="3"/>
  <c r="A569" i="3"/>
  <c r="B569" i="3"/>
  <c r="A570" i="3"/>
  <c r="B570" i="3"/>
  <c r="A571" i="3"/>
  <c r="B571" i="3"/>
  <c r="A572" i="3"/>
  <c r="B572" i="3"/>
  <c r="A573" i="3"/>
  <c r="B573" i="3"/>
  <c r="A574" i="3"/>
  <c r="B574" i="3"/>
  <c r="A575" i="3"/>
  <c r="B575" i="3"/>
  <c r="A576" i="3"/>
  <c r="B576" i="3"/>
  <c r="A577" i="3"/>
  <c r="B577" i="3"/>
  <c r="A578" i="3"/>
  <c r="B578" i="3"/>
  <c r="A579" i="3"/>
  <c r="B579" i="3"/>
  <c r="A580" i="3"/>
  <c r="B580" i="3"/>
  <c r="A581" i="3"/>
  <c r="B581" i="3"/>
  <c r="A582" i="3"/>
  <c r="B582" i="3"/>
  <c r="A583" i="3"/>
  <c r="B583" i="3"/>
  <c r="A584" i="3"/>
  <c r="B584" i="3"/>
  <c r="A585" i="3"/>
  <c r="B585" i="3"/>
  <c r="A586" i="3"/>
  <c r="B586" i="3"/>
  <c r="A587" i="3"/>
  <c r="B587" i="3"/>
  <c r="A588" i="3"/>
  <c r="B588" i="3"/>
  <c r="A589" i="3"/>
  <c r="B589" i="3"/>
  <c r="A590" i="3"/>
  <c r="B590" i="3"/>
  <c r="A591" i="3"/>
  <c r="B591" i="3"/>
  <c r="A592" i="3"/>
  <c r="B592" i="3"/>
  <c r="A593" i="3"/>
  <c r="B593" i="3"/>
  <c r="A594" i="3"/>
  <c r="B594" i="3"/>
  <c r="A595" i="3"/>
  <c r="B595" i="3"/>
  <c r="A596" i="3"/>
  <c r="B596" i="3"/>
  <c r="A597" i="3"/>
  <c r="B597" i="3"/>
  <c r="A598" i="3"/>
  <c r="B598" i="3"/>
  <c r="A599" i="3"/>
  <c r="B599" i="3"/>
  <c r="A600" i="3"/>
  <c r="B600" i="3"/>
  <c r="A601" i="3"/>
  <c r="B601" i="3"/>
  <c r="A602" i="3"/>
  <c r="B602" i="3"/>
  <c r="A603" i="3"/>
  <c r="B603" i="3"/>
  <c r="A604" i="3"/>
  <c r="B604" i="3"/>
  <c r="A605" i="3"/>
  <c r="B605" i="3"/>
  <c r="A606" i="3"/>
  <c r="B606" i="3"/>
  <c r="A607" i="3"/>
  <c r="B607" i="3"/>
  <c r="A608" i="3"/>
  <c r="B608" i="3"/>
  <c r="A609" i="3"/>
  <c r="B609" i="3"/>
  <c r="A610" i="3"/>
  <c r="B610" i="3"/>
  <c r="A611" i="3"/>
  <c r="B611" i="3"/>
  <c r="A612" i="3"/>
  <c r="B612" i="3"/>
  <c r="A613" i="3"/>
  <c r="B613" i="3"/>
  <c r="A614" i="3"/>
  <c r="B614" i="3"/>
  <c r="A615" i="3"/>
  <c r="B615" i="3"/>
  <c r="A616" i="3"/>
  <c r="B616" i="3"/>
  <c r="A617" i="3"/>
  <c r="B617" i="3"/>
  <c r="A618" i="3"/>
  <c r="B618" i="3"/>
  <c r="A619" i="3"/>
  <c r="B619" i="3"/>
  <c r="A620" i="3"/>
  <c r="B620" i="3"/>
  <c r="A621" i="3"/>
  <c r="B621" i="3"/>
  <c r="A622" i="3"/>
  <c r="B622" i="3"/>
  <c r="A623" i="3"/>
  <c r="B623" i="3"/>
  <c r="A624" i="3"/>
  <c r="B624" i="3"/>
  <c r="A625" i="3"/>
  <c r="B625" i="3"/>
  <c r="A626" i="3"/>
  <c r="B626" i="3"/>
  <c r="A627" i="3"/>
  <c r="B627" i="3"/>
  <c r="A628" i="3"/>
  <c r="B628" i="3"/>
  <c r="A629" i="3"/>
  <c r="B629" i="3"/>
  <c r="A630" i="3"/>
  <c r="B630" i="3"/>
  <c r="A631" i="3"/>
  <c r="B631" i="3"/>
  <c r="A632" i="3"/>
  <c r="B632" i="3"/>
  <c r="A633" i="3"/>
  <c r="B633" i="3"/>
  <c r="A634" i="3"/>
  <c r="B634" i="3"/>
  <c r="A635" i="3"/>
  <c r="B635" i="3"/>
  <c r="A636" i="3"/>
  <c r="B636" i="3"/>
  <c r="A637" i="3"/>
  <c r="B637" i="3"/>
  <c r="A638" i="3"/>
  <c r="B638" i="3"/>
  <c r="A639" i="3"/>
  <c r="B639" i="3"/>
  <c r="A640" i="3"/>
  <c r="B640" i="3"/>
  <c r="A641" i="3"/>
  <c r="B641" i="3"/>
  <c r="A642" i="3"/>
  <c r="B642" i="3"/>
  <c r="A643" i="3"/>
  <c r="B643" i="3"/>
  <c r="A644" i="3"/>
  <c r="B644" i="3"/>
  <c r="O244" i="3" l="1"/>
  <c r="P244" i="3"/>
  <c r="O245" i="3"/>
  <c r="P245" i="3"/>
  <c r="O246" i="3"/>
  <c r="P246" i="3"/>
  <c r="O247" i="3"/>
  <c r="P247" i="3"/>
  <c r="O248" i="3"/>
  <c r="P248" i="3"/>
  <c r="O249" i="3"/>
  <c r="P249" i="3"/>
  <c r="O250" i="3"/>
  <c r="P250" i="3"/>
  <c r="O251" i="3"/>
  <c r="P251" i="3"/>
  <c r="O252" i="3"/>
  <c r="P252" i="3"/>
  <c r="O253" i="3"/>
  <c r="P253" i="3"/>
  <c r="O254" i="3"/>
  <c r="P254" i="3"/>
  <c r="O255" i="3"/>
  <c r="P255" i="3"/>
  <c r="O256" i="3"/>
  <c r="P256" i="3"/>
  <c r="O257" i="3"/>
  <c r="P257" i="3"/>
  <c r="O258" i="3"/>
  <c r="P258" i="3"/>
  <c r="O259" i="3"/>
  <c r="P259" i="3"/>
  <c r="O260" i="3"/>
  <c r="P260" i="3"/>
  <c r="O261" i="3"/>
  <c r="P261" i="3"/>
  <c r="O262" i="3"/>
  <c r="P262" i="3"/>
  <c r="O263" i="3"/>
  <c r="P263" i="3"/>
  <c r="O264" i="3"/>
  <c r="P264" i="3"/>
  <c r="O265" i="3"/>
  <c r="P265" i="3"/>
  <c r="O266" i="3"/>
  <c r="P266" i="3"/>
  <c r="O267" i="3"/>
  <c r="P267" i="3"/>
  <c r="O268" i="3"/>
  <c r="P268" i="3"/>
  <c r="O269" i="3"/>
  <c r="P269" i="3"/>
  <c r="O270" i="3"/>
  <c r="P270" i="3"/>
  <c r="O271" i="3"/>
  <c r="P271" i="3"/>
  <c r="O272" i="3"/>
  <c r="P272" i="3"/>
  <c r="O273" i="3"/>
  <c r="P273" i="3"/>
  <c r="O274" i="3"/>
  <c r="P274" i="3"/>
  <c r="O275" i="3"/>
  <c r="P275" i="3"/>
  <c r="O276" i="3"/>
  <c r="P276" i="3"/>
  <c r="O277" i="3"/>
  <c r="P277" i="3"/>
  <c r="O278" i="3"/>
  <c r="P278" i="3"/>
  <c r="O279" i="3"/>
  <c r="P279" i="3"/>
  <c r="O280" i="3"/>
  <c r="P280" i="3"/>
  <c r="O281" i="3"/>
  <c r="P281" i="3"/>
  <c r="O282" i="3"/>
  <c r="P282" i="3"/>
  <c r="O283" i="3"/>
  <c r="P283" i="3"/>
  <c r="O284" i="3"/>
  <c r="P284" i="3"/>
  <c r="O285" i="3"/>
  <c r="P285" i="3"/>
  <c r="O286" i="3"/>
  <c r="P286" i="3"/>
  <c r="O287" i="3"/>
  <c r="P287" i="3"/>
  <c r="O288" i="3"/>
  <c r="P288" i="3"/>
  <c r="O289" i="3"/>
  <c r="P289" i="3"/>
  <c r="O290" i="3"/>
  <c r="P290" i="3"/>
  <c r="O291" i="3"/>
  <c r="P291" i="3"/>
  <c r="O292" i="3"/>
  <c r="P292" i="3"/>
  <c r="O293" i="3"/>
  <c r="P293" i="3"/>
  <c r="O294" i="3"/>
  <c r="P294" i="3"/>
  <c r="O295" i="3"/>
  <c r="P295" i="3"/>
  <c r="O296" i="3"/>
  <c r="P296" i="3"/>
  <c r="O297" i="3"/>
  <c r="P297" i="3"/>
  <c r="O298" i="3"/>
  <c r="P298" i="3"/>
  <c r="O299" i="3"/>
  <c r="P299" i="3"/>
  <c r="O300" i="3"/>
  <c r="P300" i="3"/>
  <c r="O301" i="3"/>
  <c r="P301" i="3"/>
  <c r="O302" i="3"/>
  <c r="P302" i="3"/>
  <c r="O303" i="3"/>
  <c r="P303" i="3"/>
  <c r="O304" i="3"/>
  <c r="P304" i="3"/>
  <c r="O305" i="3"/>
  <c r="P305" i="3"/>
  <c r="O306" i="3"/>
  <c r="P306" i="3"/>
  <c r="O307" i="3"/>
  <c r="P307" i="3"/>
  <c r="O308" i="3"/>
  <c r="P308" i="3"/>
  <c r="O309" i="3"/>
  <c r="P309" i="3"/>
  <c r="O310" i="3"/>
  <c r="P310" i="3"/>
  <c r="O311" i="3"/>
  <c r="P311" i="3"/>
  <c r="O312" i="3"/>
  <c r="P312" i="3"/>
  <c r="O313" i="3"/>
  <c r="P313" i="3"/>
  <c r="O314" i="3"/>
  <c r="P314" i="3"/>
  <c r="O315" i="3"/>
  <c r="P315" i="3"/>
  <c r="O316" i="3"/>
  <c r="P316" i="3"/>
  <c r="O317" i="3"/>
  <c r="P317" i="3"/>
  <c r="O318" i="3"/>
  <c r="P318" i="3"/>
  <c r="O319" i="3"/>
  <c r="P319" i="3"/>
  <c r="O320" i="3"/>
  <c r="P320" i="3"/>
  <c r="O321" i="3"/>
  <c r="P321" i="3"/>
  <c r="O322" i="3"/>
  <c r="P322" i="3"/>
  <c r="O323" i="3"/>
  <c r="P323" i="3"/>
  <c r="O324" i="3"/>
  <c r="P324" i="3"/>
  <c r="O325" i="3"/>
  <c r="P325" i="3"/>
  <c r="O326" i="3"/>
  <c r="P326" i="3"/>
  <c r="O327" i="3"/>
  <c r="P327" i="3"/>
  <c r="O328" i="3"/>
  <c r="P328" i="3"/>
  <c r="O329" i="3"/>
  <c r="P329" i="3"/>
  <c r="O330" i="3"/>
  <c r="P330" i="3"/>
  <c r="O331" i="3"/>
  <c r="P331" i="3"/>
  <c r="O332" i="3"/>
  <c r="P332" i="3"/>
  <c r="O333" i="3"/>
  <c r="P333" i="3"/>
  <c r="O334" i="3"/>
  <c r="P334" i="3"/>
  <c r="O335" i="3"/>
  <c r="P335" i="3"/>
  <c r="O336" i="3"/>
  <c r="P336" i="3"/>
  <c r="O337" i="3"/>
  <c r="P337" i="3"/>
  <c r="O338" i="3"/>
  <c r="P338" i="3"/>
  <c r="O339" i="3"/>
  <c r="P339" i="3"/>
  <c r="O340" i="3"/>
  <c r="P340" i="3"/>
  <c r="O341" i="3"/>
  <c r="P341" i="3"/>
  <c r="O342" i="3"/>
  <c r="P342" i="3"/>
  <c r="O343" i="3"/>
  <c r="P343" i="3"/>
  <c r="O344" i="3"/>
  <c r="P344" i="3"/>
  <c r="O345" i="3"/>
  <c r="P345" i="3"/>
  <c r="O346" i="3"/>
  <c r="P346" i="3"/>
  <c r="O347" i="3"/>
  <c r="P347" i="3"/>
  <c r="O348" i="3"/>
  <c r="P348" i="3"/>
  <c r="O349" i="3"/>
  <c r="P349" i="3"/>
  <c r="O350" i="3"/>
  <c r="P350" i="3"/>
  <c r="O351" i="3"/>
  <c r="P351" i="3"/>
  <c r="O352" i="3"/>
  <c r="P352" i="3"/>
  <c r="O353" i="3"/>
  <c r="P353" i="3"/>
  <c r="O354" i="3"/>
  <c r="P354" i="3"/>
  <c r="O355" i="3"/>
  <c r="P355" i="3"/>
  <c r="O356" i="3"/>
  <c r="P356" i="3"/>
  <c r="O357" i="3"/>
  <c r="P357" i="3"/>
  <c r="O358" i="3"/>
  <c r="P358" i="3"/>
  <c r="O359" i="3"/>
  <c r="P359" i="3"/>
  <c r="O360" i="3"/>
  <c r="P360" i="3"/>
  <c r="O361" i="3"/>
  <c r="P361" i="3"/>
  <c r="O362" i="3"/>
  <c r="P362" i="3"/>
  <c r="O363" i="3"/>
  <c r="P363" i="3"/>
  <c r="O364" i="3"/>
  <c r="P364" i="3"/>
  <c r="O365" i="3"/>
  <c r="P365" i="3"/>
  <c r="O366" i="3"/>
  <c r="P366" i="3"/>
  <c r="O367" i="3"/>
  <c r="P367" i="3"/>
  <c r="O368" i="3"/>
  <c r="P368" i="3"/>
  <c r="O369" i="3"/>
  <c r="P369" i="3"/>
  <c r="O370" i="3"/>
  <c r="P370" i="3"/>
  <c r="O371" i="3"/>
  <c r="P371" i="3"/>
  <c r="O372" i="3"/>
  <c r="P372" i="3"/>
  <c r="O373" i="3"/>
  <c r="P373" i="3"/>
  <c r="O374" i="3"/>
  <c r="P374" i="3"/>
  <c r="O375" i="3"/>
  <c r="P375" i="3"/>
  <c r="O376" i="3"/>
  <c r="P376" i="3"/>
  <c r="O377" i="3"/>
  <c r="P377" i="3"/>
  <c r="O378" i="3"/>
  <c r="P378" i="3"/>
  <c r="O379" i="3"/>
  <c r="P379" i="3"/>
  <c r="O380" i="3"/>
  <c r="P380" i="3"/>
  <c r="O381" i="3"/>
  <c r="P381" i="3"/>
  <c r="O382" i="3"/>
  <c r="P382" i="3"/>
  <c r="O383" i="3"/>
  <c r="P383" i="3"/>
  <c r="O384" i="3"/>
  <c r="P384" i="3"/>
  <c r="O385" i="3"/>
  <c r="P385" i="3"/>
  <c r="O386" i="3"/>
  <c r="P386" i="3"/>
  <c r="O387" i="3"/>
  <c r="P387" i="3"/>
  <c r="O388" i="3"/>
  <c r="P388" i="3"/>
  <c r="O389" i="3"/>
  <c r="P389" i="3"/>
  <c r="O390" i="3"/>
  <c r="P390" i="3"/>
  <c r="O391" i="3"/>
  <c r="P391" i="3"/>
  <c r="O392" i="3"/>
  <c r="P392" i="3"/>
  <c r="O393" i="3"/>
  <c r="P393" i="3"/>
  <c r="O394" i="3"/>
  <c r="P394" i="3"/>
  <c r="O395" i="3"/>
  <c r="P395" i="3"/>
  <c r="O396" i="3"/>
  <c r="P396" i="3"/>
  <c r="O397" i="3"/>
  <c r="P397" i="3"/>
  <c r="O398" i="3"/>
  <c r="P398" i="3"/>
  <c r="O399" i="3"/>
  <c r="P399" i="3"/>
  <c r="O400" i="3"/>
  <c r="P400" i="3"/>
  <c r="O401" i="3"/>
  <c r="P401" i="3"/>
  <c r="O402" i="3"/>
  <c r="P402" i="3"/>
  <c r="O403" i="3"/>
  <c r="P403" i="3"/>
  <c r="O404" i="3"/>
  <c r="P404" i="3"/>
  <c r="O405" i="3"/>
  <c r="P405" i="3"/>
  <c r="O406" i="3"/>
  <c r="P406" i="3"/>
  <c r="O407" i="3"/>
  <c r="P407" i="3"/>
  <c r="O408" i="3"/>
  <c r="P408" i="3"/>
  <c r="O409" i="3"/>
  <c r="P409" i="3"/>
  <c r="O410" i="3"/>
  <c r="P410" i="3"/>
  <c r="O411" i="3"/>
  <c r="P411" i="3"/>
  <c r="O412" i="3"/>
  <c r="P412" i="3"/>
  <c r="O413" i="3"/>
  <c r="P413" i="3"/>
  <c r="O414" i="3"/>
  <c r="P414" i="3"/>
  <c r="O415" i="3"/>
  <c r="P415" i="3"/>
  <c r="O416" i="3"/>
  <c r="P416" i="3"/>
  <c r="O417" i="3"/>
  <c r="P417" i="3"/>
  <c r="O418" i="3"/>
  <c r="P418" i="3"/>
  <c r="O419" i="3"/>
  <c r="P419" i="3"/>
  <c r="O420" i="3"/>
  <c r="P420" i="3"/>
  <c r="O421" i="3"/>
  <c r="P421" i="3"/>
  <c r="O422" i="3"/>
  <c r="P422" i="3"/>
  <c r="O423" i="3"/>
  <c r="P423" i="3"/>
  <c r="O424" i="3"/>
  <c r="P424" i="3"/>
  <c r="O425" i="3"/>
  <c r="P425" i="3"/>
  <c r="O426" i="3"/>
  <c r="P426" i="3"/>
  <c r="O427" i="3"/>
  <c r="P427" i="3"/>
  <c r="O428" i="3"/>
  <c r="P428" i="3"/>
  <c r="O429" i="3"/>
  <c r="P429" i="3"/>
  <c r="O430" i="3"/>
  <c r="P430" i="3"/>
  <c r="O431" i="3"/>
  <c r="P431" i="3"/>
  <c r="O432" i="3"/>
  <c r="P432" i="3"/>
  <c r="O433" i="3"/>
  <c r="P433" i="3"/>
  <c r="O434" i="3"/>
  <c r="P434" i="3"/>
  <c r="O435" i="3"/>
  <c r="P435" i="3"/>
  <c r="O436" i="3"/>
  <c r="P436" i="3"/>
  <c r="O437" i="3"/>
  <c r="P437" i="3"/>
  <c r="O438" i="3"/>
  <c r="P438" i="3"/>
  <c r="O439" i="3"/>
  <c r="P439" i="3"/>
  <c r="O440" i="3"/>
  <c r="P440" i="3"/>
  <c r="O441" i="3"/>
  <c r="P441" i="3"/>
  <c r="O442" i="3"/>
  <c r="P442" i="3"/>
  <c r="O443" i="3"/>
  <c r="P443" i="3"/>
  <c r="O444" i="3"/>
  <c r="P444" i="3"/>
  <c r="O445" i="3"/>
  <c r="P445" i="3"/>
  <c r="O446" i="3"/>
  <c r="P446" i="3"/>
  <c r="O447" i="3"/>
  <c r="P447" i="3"/>
  <c r="O448" i="3"/>
  <c r="P448" i="3"/>
  <c r="O449" i="3"/>
  <c r="P449" i="3"/>
  <c r="O450" i="3"/>
  <c r="P450" i="3"/>
  <c r="O451" i="3"/>
  <c r="P451" i="3"/>
  <c r="O452" i="3"/>
  <c r="P452" i="3"/>
  <c r="O453" i="3"/>
  <c r="P453" i="3"/>
  <c r="O454" i="3"/>
  <c r="P454" i="3"/>
  <c r="O455" i="3"/>
  <c r="P455" i="3"/>
  <c r="O456" i="3"/>
  <c r="P456" i="3"/>
  <c r="O457" i="3"/>
  <c r="P457" i="3"/>
  <c r="O458" i="3"/>
  <c r="P458" i="3"/>
  <c r="O459" i="3"/>
  <c r="P459" i="3"/>
  <c r="O460" i="3"/>
  <c r="P460" i="3"/>
  <c r="O461" i="3"/>
  <c r="P461" i="3"/>
  <c r="O462" i="3"/>
  <c r="P462" i="3"/>
  <c r="O463" i="3"/>
  <c r="P463" i="3"/>
  <c r="O464" i="3"/>
  <c r="P464" i="3"/>
  <c r="O465" i="3"/>
  <c r="P465" i="3"/>
  <c r="O466" i="3"/>
  <c r="P466" i="3"/>
  <c r="O467" i="3"/>
  <c r="P467" i="3"/>
  <c r="O468" i="3"/>
  <c r="P468" i="3"/>
  <c r="O469" i="3"/>
  <c r="P469" i="3"/>
  <c r="O470" i="3"/>
  <c r="P470" i="3"/>
  <c r="O471" i="3"/>
  <c r="P471" i="3"/>
  <c r="O472" i="3"/>
  <c r="P472" i="3"/>
  <c r="O473" i="3"/>
  <c r="P473" i="3"/>
  <c r="O474" i="3"/>
  <c r="P474" i="3"/>
  <c r="O475" i="3"/>
  <c r="P475" i="3"/>
  <c r="O476" i="3"/>
  <c r="P476" i="3"/>
  <c r="O477" i="3"/>
  <c r="P477" i="3"/>
  <c r="O478" i="3"/>
  <c r="P478" i="3"/>
  <c r="O479" i="3"/>
  <c r="P479" i="3"/>
  <c r="O480" i="3"/>
  <c r="P480" i="3"/>
  <c r="O481" i="3"/>
  <c r="P481" i="3"/>
  <c r="O482" i="3"/>
  <c r="P482" i="3"/>
  <c r="O483" i="3"/>
  <c r="P483" i="3"/>
  <c r="O484" i="3"/>
  <c r="P484" i="3"/>
  <c r="O485" i="3"/>
  <c r="P485" i="3"/>
  <c r="O486" i="3"/>
  <c r="P486" i="3"/>
  <c r="O487" i="3"/>
  <c r="P487" i="3"/>
  <c r="O488" i="3"/>
  <c r="P488" i="3"/>
  <c r="O489" i="3"/>
  <c r="P489" i="3"/>
  <c r="O490" i="3"/>
  <c r="P490" i="3"/>
  <c r="O491" i="3"/>
  <c r="P491" i="3"/>
  <c r="O492" i="3"/>
  <c r="P492" i="3"/>
  <c r="O493" i="3"/>
  <c r="P493" i="3"/>
  <c r="O494" i="3"/>
  <c r="P494" i="3"/>
  <c r="O495" i="3"/>
  <c r="P495" i="3"/>
  <c r="O496" i="3"/>
  <c r="P496" i="3"/>
  <c r="O497" i="3"/>
  <c r="P497" i="3"/>
  <c r="O498" i="3"/>
  <c r="P498" i="3"/>
  <c r="O499" i="3"/>
  <c r="P499" i="3"/>
  <c r="O500" i="3"/>
  <c r="P500" i="3"/>
  <c r="O501" i="3"/>
  <c r="P501" i="3"/>
  <c r="O502" i="3"/>
  <c r="P502" i="3"/>
  <c r="O503" i="3"/>
  <c r="P503" i="3"/>
  <c r="O504" i="3"/>
  <c r="P504" i="3"/>
  <c r="O505" i="3"/>
  <c r="P505" i="3"/>
  <c r="O506" i="3"/>
  <c r="P506" i="3"/>
  <c r="O507" i="3"/>
  <c r="P507" i="3"/>
  <c r="O508" i="3"/>
  <c r="P508" i="3"/>
  <c r="O509" i="3"/>
  <c r="P509" i="3"/>
  <c r="O510" i="3"/>
  <c r="P510" i="3"/>
  <c r="O511" i="3"/>
  <c r="P511" i="3"/>
  <c r="O512" i="3"/>
  <c r="P512" i="3"/>
  <c r="O513" i="3"/>
  <c r="P513" i="3"/>
  <c r="O514" i="3"/>
  <c r="P514" i="3"/>
  <c r="O515" i="3"/>
  <c r="P515" i="3"/>
  <c r="O516" i="3"/>
  <c r="P516" i="3"/>
  <c r="O517" i="3"/>
  <c r="P517" i="3"/>
  <c r="O518" i="3"/>
  <c r="P518" i="3"/>
  <c r="O519" i="3"/>
  <c r="P519" i="3"/>
  <c r="O520" i="3"/>
  <c r="P520" i="3"/>
  <c r="O521" i="3"/>
  <c r="P521" i="3"/>
  <c r="O522" i="3"/>
  <c r="P522" i="3"/>
  <c r="O523" i="3"/>
  <c r="P523" i="3"/>
  <c r="O524" i="3"/>
  <c r="P524" i="3"/>
  <c r="O525" i="3"/>
  <c r="P525" i="3"/>
  <c r="O526" i="3"/>
  <c r="P526" i="3"/>
  <c r="O527" i="3"/>
  <c r="P527" i="3"/>
  <c r="O528" i="3"/>
  <c r="P528" i="3"/>
  <c r="O529" i="3"/>
  <c r="P529" i="3"/>
  <c r="O530" i="3"/>
  <c r="P530" i="3"/>
  <c r="O531" i="3"/>
  <c r="P531" i="3"/>
  <c r="O532" i="3"/>
  <c r="P532" i="3"/>
  <c r="O533" i="3"/>
  <c r="P533" i="3"/>
  <c r="O534" i="3"/>
  <c r="P534" i="3"/>
  <c r="O535" i="3"/>
  <c r="P535" i="3"/>
  <c r="O536" i="3"/>
  <c r="P536" i="3"/>
  <c r="O537" i="3"/>
  <c r="P537" i="3"/>
  <c r="O538" i="3"/>
  <c r="P538" i="3"/>
  <c r="O539" i="3"/>
  <c r="P539" i="3"/>
  <c r="O540" i="3"/>
  <c r="P540" i="3"/>
  <c r="O541" i="3"/>
  <c r="P541" i="3"/>
  <c r="O542" i="3"/>
  <c r="P542" i="3"/>
  <c r="O543" i="3"/>
  <c r="P543" i="3"/>
  <c r="O544" i="3"/>
  <c r="P544" i="3"/>
  <c r="O545" i="3"/>
  <c r="P545" i="3"/>
  <c r="O546" i="3"/>
  <c r="P546" i="3"/>
  <c r="O547" i="3"/>
  <c r="P547" i="3"/>
  <c r="O548" i="3"/>
  <c r="P548" i="3"/>
  <c r="O549" i="3"/>
  <c r="P549" i="3"/>
  <c r="O550" i="3"/>
  <c r="P550" i="3"/>
  <c r="O551" i="3"/>
  <c r="P551" i="3"/>
  <c r="O552" i="3"/>
  <c r="P552" i="3"/>
  <c r="O553" i="3"/>
  <c r="P553" i="3"/>
  <c r="O554" i="3"/>
  <c r="P554" i="3"/>
  <c r="O555" i="3"/>
  <c r="P555" i="3"/>
  <c r="O556" i="3"/>
  <c r="P556" i="3"/>
  <c r="O557" i="3"/>
  <c r="P557" i="3"/>
  <c r="O558" i="3"/>
  <c r="P558" i="3"/>
  <c r="O559" i="3"/>
  <c r="P559" i="3"/>
  <c r="O560" i="3"/>
  <c r="P560" i="3"/>
  <c r="O561" i="3"/>
  <c r="P561" i="3"/>
  <c r="O562" i="3"/>
  <c r="P562" i="3"/>
  <c r="O563" i="3"/>
  <c r="P563" i="3"/>
  <c r="O564" i="3"/>
  <c r="P564" i="3"/>
  <c r="O565" i="3"/>
  <c r="P565" i="3"/>
  <c r="O566" i="3"/>
  <c r="P566" i="3"/>
  <c r="O567" i="3"/>
  <c r="P567" i="3"/>
  <c r="O568" i="3"/>
  <c r="P568" i="3"/>
  <c r="O569" i="3"/>
  <c r="P569" i="3"/>
  <c r="O570" i="3"/>
  <c r="P570" i="3"/>
  <c r="O571" i="3"/>
  <c r="P571" i="3"/>
  <c r="O572" i="3"/>
  <c r="P572" i="3"/>
  <c r="O573" i="3"/>
  <c r="P573" i="3"/>
  <c r="O574" i="3"/>
  <c r="P574" i="3"/>
  <c r="O575" i="3"/>
  <c r="P575" i="3"/>
  <c r="O576" i="3"/>
  <c r="P576" i="3"/>
  <c r="O577" i="3"/>
  <c r="P577" i="3"/>
  <c r="O578" i="3"/>
  <c r="P578" i="3"/>
  <c r="O579" i="3"/>
  <c r="P579" i="3"/>
  <c r="O580" i="3"/>
  <c r="P580" i="3"/>
  <c r="O581" i="3"/>
  <c r="P581" i="3"/>
  <c r="O582" i="3"/>
  <c r="P582" i="3"/>
  <c r="O583" i="3"/>
  <c r="P583" i="3"/>
  <c r="O584" i="3"/>
  <c r="P584" i="3"/>
  <c r="O585" i="3"/>
  <c r="P585" i="3"/>
  <c r="O586" i="3"/>
  <c r="P586" i="3"/>
  <c r="O587" i="3"/>
  <c r="P587" i="3"/>
  <c r="O588" i="3"/>
  <c r="P588" i="3"/>
  <c r="O589" i="3"/>
  <c r="P589" i="3"/>
  <c r="O590" i="3"/>
  <c r="P590" i="3"/>
  <c r="O591" i="3"/>
  <c r="P591" i="3"/>
  <c r="O592" i="3"/>
  <c r="P592" i="3"/>
  <c r="O593" i="3"/>
  <c r="P593" i="3"/>
  <c r="O594" i="3"/>
  <c r="P594" i="3"/>
  <c r="O595" i="3"/>
  <c r="P595" i="3"/>
  <c r="O596" i="3"/>
  <c r="P596" i="3"/>
  <c r="O597" i="3"/>
  <c r="P597" i="3"/>
  <c r="O598" i="3"/>
  <c r="P598" i="3"/>
  <c r="O599" i="3"/>
  <c r="P599" i="3"/>
  <c r="O600" i="3"/>
  <c r="P600" i="3"/>
  <c r="O601" i="3"/>
  <c r="P601" i="3"/>
  <c r="O602" i="3"/>
  <c r="P602" i="3"/>
  <c r="O603" i="3"/>
  <c r="P603" i="3"/>
  <c r="O604" i="3"/>
  <c r="P604" i="3"/>
  <c r="O605" i="3"/>
  <c r="P605" i="3"/>
  <c r="O606" i="3"/>
  <c r="P606" i="3"/>
  <c r="O607" i="3"/>
  <c r="P607" i="3"/>
  <c r="O608" i="3"/>
  <c r="P608" i="3"/>
  <c r="O609" i="3"/>
  <c r="P609" i="3"/>
  <c r="O610" i="3"/>
  <c r="P610" i="3"/>
  <c r="O611" i="3"/>
  <c r="P611" i="3"/>
  <c r="O612" i="3"/>
  <c r="P612" i="3"/>
  <c r="O613" i="3"/>
  <c r="P613" i="3"/>
  <c r="O614" i="3"/>
  <c r="P614" i="3"/>
  <c r="O615" i="3"/>
  <c r="P615" i="3"/>
  <c r="O616" i="3"/>
  <c r="P616" i="3"/>
  <c r="O617" i="3"/>
  <c r="P617" i="3"/>
  <c r="O618" i="3"/>
  <c r="P618" i="3"/>
  <c r="O619" i="3"/>
  <c r="P619" i="3"/>
  <c r="O620" i="3"/>
  <c r="P620" i="3"/>
  <c r="O621" i="3"/>
  <c r="P621" i="3"/>
  <c r="O622" i="3"/>
  <c r="P622" i="3"/>
  <c r="O623" i="3"/>
  <c r="P623" i="3"/>
  <c r="O624" i="3"/>
  <c r="P624" i="3"/>
  <c r="O625" i="3"/>
  <c r="P625" i="3"/>
  <c r="O626" i="3"/>
  <c r="P626" i="3"/>
  <c r="O627" i="3"/>
  <c r="P627" i="3"/>
  <c r="O628" i="3"/>
  <c r="P628" i="3"/>
  <c r="O629" i="3"/>
  <c r="P629" i="3"/>
  <c r="O630" i="3"/>
  <c r="P630" i="3"/>
  <c r="O631" i="3"/>
  <c r="P631" i="3"/>
  <c r="O632" i="3"/>
  <c r="P632" i="3"/>
  <c r="O633" i="3"/>
  <c r="P633" i="3"/>
  <c r="O634" i="3"/>
  <c r="P634" i="3"/>
  <c r="O635" i="3"/>
  <c r="P635" i="3"/>
  <c r="O636" i="3"/>
  <c r="P636" i="3"/>
  <c r="O637" i="3"/>
  <c r="P637" i="3"/>
  <c r="O638" i="3"/>
  <c r="P638" i="3"/>
  <c r="O639" i="3"/>
  <c r="P639" i="3"/>
  <c r="O640" i="3"/>
  <c r="P640" i="3"/>
  <c r="O641" i="3"/>
  <c r="P641" i="3"/>
  <c r="O642" i="3"/>
  <c r="P642" i="3"/>
  <c r="O643" i="3"/>
  <c r="P643" i="3"/>
  <c r="O644" i="3"/>
  <c r="P644" i="3"/>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2" i="1"/>
  <c r="L644" i="3"/>
  <c r="K2" i="2"/>
  <c r="K3" i="2"/>
  <c r="K4" i="2"/>
  <c r="K5" i="2"/>
  <c r="K6" i="2"/>
  <c r="K7" i="2"/>
  <c r="K8" i="2"/>
  <c r="K14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87" i="3"/>
  <c r="S188" i="3"/>
  <c r="S189" i="3"/>
  <c r="S190" i="3"/>
  <c r="S191" i="3"/>
  <c r="S192" i="3"/>
  <c r="S193" i="3"/>
  <c r="S194" i="3"/>
  <c r="S195" i="3"/>
  <c r="S196" i="3"/>
  <c r="S197" i="3"/>
  <c r="S198" i="3"/>
  <c r="S199" i="3"/>
  <c r="S200" i="3"/>
  <c r="S201" i="3"/>
  <c r="S202" i="3"/>
  <c r="S203" i="3"/>
  <c r="S204" i="3"/>
  <c r="S205" i="3"/>
  <c r="S206" i="3"/>
  <c r="S207" i="3"/>
  <c r="S208" i="3"/>
  <c r="S209" i="3"/>
  <c r="S210" i="3"/>
  <c r="S211" i="3"/>
  <c r="S212" i="3"/>
  <c r="S213" i="3"/>
  <c r="S214" i="3"/>
  <c r="S215" i="3"/>
  <c r="S216" i="3"/>
  <c r="S217" i="3"/>
  <c r="S218" i="3"/>
  <c r="S219" i="3"/>
  <c r="S220" i="3"/>
  <c r="S221" i="3"/>
  <c r="S222" i="3"/>
  <c r="S223" i="3"/>
  <c r="S224" i="3"/>
  <c r="S225" i="3"/>
  <c r="S226" i="3"/>
  <c r="S227" i="3"/>
  <c r="S228" i="3"/>
  <c r="S229" i="3"/>
  <c r="S230" i="3"/>
  <c r="S231" i="3"/>
  <c r="S232" i="3"/>
  <c r="S233" i="3"/>
  <c r="S234" i="3"/>
  <c r="S235" i="3"/>
  <c r="S236" i="3"/>
  <c r="S237" i="3"/>
  <c r="S238" i="3"/>
  <c r="S239" i="3"/>
  <c r="S240" i="3"/>
  <c r="S241" i="3"/>
  <c r="S242" i="3"/>
  <c r="S243" i="3"/>
  <c r="S244" i="3"/>
  <c r="S245" i="3"/>
  <c r="S246" i="3"/>
  <c r="S247" i="3"/>
  <c r="S248" i="3"/>
  <c r="S249" i="3"/>
  <c r="S250" i="3"/>
  <c r="S251" i="3"/>
  <c r="S252" i="3"/>
  <c r="S253" i="3"/>
  <c r="S254" i="3"/>
  <c r="S255" i="3"/>
  <c r="S256" i="3"/>
  <c r="S257" i="3"/>
  <c r="S258" i="3"/>
  <c r="S259" i="3"/>
  <c r="S260" i="3"/>
  <c r="S261" i="3"/>
  <c r="S262" i="3"/>
  <c r="S263" i="3"/>
  <c r="S264" i="3"/>
  <c r="S265" i="3"/>
  <c r="S266" i="3"/>
  <c r="S267" i="3"/>
  <c r="S268" i="3"/>
  <c r="S269" i="3"/>
  <c r="S270" i="3"/>
  <c r="S271" i="3"/>
  <c r="S272" i="3"/>
  <c r="S273" i="3"/>
  <c r="S274" i="3"/>
  <c r="S275" i="3"/>
  <c r="S276" i="3"/>
  <c r="S277" i="3"/>
  <c r="S278" i="3"/>
  <c r="S279" i="3"/>
  <c r="S280" i="3"/>
  <c r="S281" i="3"/>
  <c r="S282" i="3"/>
  <c r="S283" i="3"/>
  <c r="S284" i="3"/>
  <c r="S285" i="3"/>
  <c r="S286" i="3"/>
  <c r="S287" i="3"/>
  <c r="S288" i="3"/>
  <c r="S289" i="3"/>
  <c r="S290" i="3"/>
  <c r="S291" i="3"/>
  <c r="S292" i="3"/>
  <c r="S293" i="3"/>
  <c r="S294" i="3"/>
  <c r="S295" i="3"/>
  <c r="S296" i="3"/>
  <c r="S297" i="3"/>
  <c r="S298" i="3"/>
  <c r="S299" i="3"/>
  <c r="S300" i="3"/>
  <c r="S301" i="3"/>
  <c r="S302" i="3"/>
  <c r="S303" i="3"/>
  <c r="S304" i="3"/>
  <c r="S305" i="3"/>
  <c r="S306" i="3"/>
  <c r="S307" i="3"/>
  <c r="S308" i="3"/>
  <c r="S309" i="3"/>
  <c r="S310" i="3"/>
  <c r="S311" i="3"/>
  <c r="S312" i="3"/>
  <c r="S313" i="3"/>
  <c r="S314" i="3"/>
  <c r="S315" i="3"/>
  <c r="S316" i="3"/>
  <c r="S317" i="3"/>
  <c r="S318" i="3"/>
  <c r="S319" i="3"/>
  <c r="S320" i="3"/>
  <c r="S321" i="3"/>
  <c r="S322" i="3"/>
  <c r="S323" i="3"/>
  <c r="S324" i="3"/>
  <c r="S325" i="3"/>
  <c r="S326" i="3"/>
  <c r="S327" i="3"/>
  <c r="S328" i="3"/>
  <c r="S329" i="3"/>
  <c r="S330" i="3"/>
  <c r="S331" i="3"/>
  <c r="S332" i="3"/>
  <c r="S333" i="3"/>
  <c r="S334" i="3"/>
  <c r="S335" i="3"/>
  <c r="S336" i="3"/>
  <c r="S337" i="3"/>
  <c r="S338" i="3"/>
  <c r="S339" i="3"/>
  <c r="S340" i="3"/>
  <c r="S341" i="3"/>
  <c r="S342" i="3"/>
  <c r="S343" i="3"/>
  <c r="S344" i="3"/>
  <c r="S345" i="3"/>
  <c r="S346" i="3"/>
  <c r="S347" i="3"/>
  <c r="S348" i="3"/>
  <c r="S349" i="3"/>
  <c r="S350" i="3"/>
  <c r="S351" i="3"/>
  <c r="S352" i="3"/>
  <c r="S353" i="3"/>
  <c r="S354" i="3"/>
  <c r="S355" i="3"/>
  <c r="S356" i="3"/>
  <c r="S357" i="3"/>
  <c r="S358" i="3"/>
  <c r="S359" i="3"/>
  <c r="S360" i="3"/>
  <c r="S361" i="3"/>
  <c r="S362" i="3"/>
  <c r="S363" i="3"/>
  <c r="S364" i="3"/>
  <c r="S365" i="3"/>
  <c r="S366" i="3"/>
  <c r="S367" i="3"/>
  <c r="S368" i="3"/>
  <c r="S369" i="3"/>
  <c r="S370" i="3"/>
  <c r="S371" i="3"/>
  <c r="S372" i="3"/>
  <c r="S373" i="3"/>
  <c r="S374" i="3"/>
  <c r="S375" i="3"/>
  <c r="S376" i="3"/>
  <c r="S377" i="3"/>
  <c r="S378" i="3"/>
  <c r="S379" i="3"/>
  <c r="S380" i="3"/>
  <c r="S381" i="3"/>
  <c r="S382" i="3"/>
  <c r="S383" i="3"/>
  <c r="S384" i="3"/>
  <c r="S385" i="3"/>
  <c r="S386" i="3"/>
  <c r="S387" i="3"/>
  <c r="S388" i="3"/>
  <c r="S389" i="3"/>
  <c r="S390" i="3"/>
  <c r="S391" i="3"/>
  <c r="S392" i="3"/>
  <c r="S393" i="3"/>
  <c r="S394" i="3"/>
  <c r="S395" i="3"/>
  <c r="S396" i="3"/>
  <c r="S397" i="3"/>
  <c r="S398" i="3"/>
  <c r="S399" i="3"/>
  <c r="S400" i="3"/>
  <c r="S401" i="3"/>
  <c r="S402" i="3"/>
  <c r="S403" i="3"/>
  <c r="S404" i="3"/>
  <c r="S405" i="3"/>
  <c r="S406" i="3"/>
  <c r="S407" i="3"/>
  <c r="S408" i="3"/>
  <c r="S409" i="3"/>
  <c r="S410" i="3"/>
  <c r="S411" i="3"/>
  <c r="S412" i="3"/>
  <c r="S413" i="3"/>
  <c r="S414" i="3"/>
  <c r="S415" i="3"/>
  <c r="S416" i="3"/>
  <c r="S417" i="3"/>
  <c r="S418" i="3"/>
  <c r="S419" i="3"/>
  <c r="S420" i="3"/>
  <c r="S421" i="3"/>
  <c r="S422" i="3"/>
  <c r="S423" i="3"/>
  <c r="S424" i="3"/>
  <c r="S425" i="3"/>
  <c r="S426" i="3"/>
  <c r="S427" i="3"/>
  <c r="S428" i="3"/>
  <c r="S429" i="3"/>
  <c r="S430" i="3"/>
  <c r="S431" i="3"/>
  <c r="S432" i="3"/>
  <c r="S433" i="3"/>
  <c r="S434" i="3"/>
  <c r="S435" i="3"/>
  <c r="S436" i="3"/>
  <c r="S437" i="3"/>
  <c r="S438" i="3"/>
  <c r="S439" i="3"/>
  <c r="S440" i="3"/>
  <c r="S441" i="3"/>
  <c r="S442" i="3"/>
  <c r="S443" i="3"/>
  <c r="S444" i="3"/>
  <c r="S445" i="3"/>
  <c r="S446" i="3"/>
  <c r="S447" i="3"/>
  <c r="S448" i="3"/>
  <c r="S449" i="3"/>
  <c r="S450" i="3"/>
  <c r="S451" i="3"/>
  <c r="S452" i="3"/>
  <c r="S453" i="3"/>
  <c r="S454" i="3"/>
  <c r="S455" i="3"/>
  <c r="S456" i="3"/>
  <c r="S457" i="3"/>
  <c r="S458" i="3"/>
  <c r="S459" i="3"/>
  <c r="S460" i="3"/>
  <c r="S461" i="3"/>
  <c r="S462" i="3"/>
  <c r="S463" i="3"/>
  <c r="S464" i="3"/>
  <c r="S465" i="3"/>
  <c r="S466" i="3"/>
  <c r="S467" i="3"/>
  <c r="S468" i="3"/>
  <c r="S469" i="3"/>
  <c r="S470" i="3"/>
  <c r="S471" i="3"/>
  <c r="S472" i="3"/>
  <c r="S473" i="3"/>
  <c r="S474" i="3"/>
  <c r="S475" i="3"/>
  <c r="S476" i="3"/>
  <c r="S477" i="3"/>
  <c r="S478" i="3"/>
  <c r="S479" i="3"/>
  <c r="S480" i="3"/>
  <c r="S481" i="3"/>
  <c r="S482" i="3"/>
  <c r="S483" i="3"/>
  <c r="S484" i="3"/>
  <c r="S485" i="3"/>
  <c r="S486" i="3"/>
  <c r="S487" i="3"/>
  <c r="S488" i="3"/>
  <c r="S489" i="3"/>
  <c r="S490" i="3"/>
  <c r="S491" i="3"/>
  <c r="S492" i="3"/>
  <c r="S493" i="3"/>
  <c r="S494" i="3"/>
  <c r="S495" i="3"/>
  <c r="S496" i="3"/>
  <c r="S497" i="3"/>
  <c r="S498" i="3"/>
  <c r="S499" i="3"/>
  <c r="S500" i="3"/>
  <c r="S501" i="3"/>
  <c r="S502" i="3"/>
  <c r="S503" i="3"/>
  <c r="S504" i="3"/>
  <c r="S505" i="3"/>
  <c r="S506" i="3"/>
  <c r="S507" i="3"/>
  <c r="S508" i="3"/>
  <c r="S509" i="3"/>
  <c r="S510" i="3"/>
  <c r="S511" i="3"/>
  <c r="S512" i="3"/>
  <c r="S513" i="3"/>
  <c r="S514" i="3"/>
  <c r="S515" i="3"/>
  <c r="S516" i="3"/>
  <c r="S517" i="3"/>
  <c r="S518" i="3"/>
  <c r="S519" i="3"/>
  <c r="S520" i="3"/>
  <c r="S521" i="3"/>
  <c r="S522" i="3"/>
  <c r="S523" i="3"/>
  <c r="S524" i="3"/>
  <c r="S525" i="3"/>
  <c r="S526" i="3"/>
  <c r="S527" i="3"/>
  <c r="S528" i="3"/>
  <c r="S529" i="3"/>
  <c r="S530" i="3"/>
  <c r="S531" i="3"/>
  <c r="S532" i="3"/>
  <c r="S533" i="3"/>
  <c r="S534" i="3"/>
  <c r="S535" i="3"/>
  <c r="S536" i="3"/>
  <c r="S537" i="3"/>
  <c r="S538" i="3"/>
  <c r="S539" i="3"/>
  <c r="S540" i="3"/>
  <c r="S541" i="3"/>
  <c r="S542" i="3"/>
  <c r="S543" i="3"/>
  <c r="S544" i="3"/>
  <c r="S545" i="3"/>
  <c r="S546" i="3"/>
  <c r="S547" i="3"/>
  <c r="S548" i="3"/>
  <c r="S549" i="3"/>
  <c r="S550" i="3"/>
  <c r="S551" i="3"/>
  <c r="S552" i="3"/>
  <c r="S553" i="3"/>
  <c r="S554" i="3"/>
  <c r="S555" i="3"/>
  <c r="S556" i="3"/>
  <c r="S557" i="3"/>
  <c r="S558" i="3"/>
  <c r="S559" i="3"/>
  <c r="S560" i="3"/>
  <c r="S561" i="3"/>
  <c r="S562" i="3"/>
  <c r="S563" i="3"/>
  <c r="S564" i="3"/>
  <c r="S565" i="3"/>
  <c r="S566" i="3"/>
  <c r="S567" i="3"/>
  <c r="S568" i="3"/>
  <c r="S569" i="3"/>
  <c r="S570" i="3"/>
  <c r="S571" i="3"/>
  <c r="S572" i="3"/>
  <c r="S573" i="3"/>
  <c r="S574" i="3"/>
  <c r="S575" i="3"/>
  <c r="S576" i="3"/>
  <c r="S577" i="3"/>
  <c r="S578" i="3"/>
  <c r="S579" i="3"/>
  <c r="S580" i="3"/>
  <c r="S581" i="3"/>
  <c r="S582" i="3"/>
  <c r="S583" i="3"/>
  <c r="S584" i="3"/>
  <c r="S585" i="3"/>
  <c r="S586" i="3"/>
  <c r="S587" i="3"/>
  <c r="S588" i="3"/>
  <c r="S589" i="3"/>
  <c r="S590" i="3"/>
  <c r="S591" i="3"/>
  <c r="S592" i="3"/>
  <c r="S593" i="3"/>
  <c r="S594" i="3"/>
  <c r="S595" i="3"/>
  <c r="S596" i="3"/>
  <c r="S597" i="3"/>
  <c r="S598" i="3"/>
  <c r="S599" i="3"/>
  <c r="S600" i="3"/>
  <c r="S601" i="3"/>
  <c r="S602" i="3"/>
  <c r="S603" i="3"/>
  <c r="S604" i="3"/>
  <c r="S605" i="3"/>
  <c r="S606" i="3"/>
  <c r="S607" i="3"/>
  <c r="S608" i="3"/>
  <c r="S609" i="3"/>
  <c r="S610" i="3"/>
  <c r="S611" i="3"/>
  <c r="S612" i="3"/>
  <c r="S613" i="3"/>
  <c r="S614" i="3"/>
  <c r="S615" i="3"/>
  <c r="S616" i="3"/>
  <c r="S617" i="3"/>
  <c r="S618" i="3"/>
  <c r="S619" i="3"/>
  <c r="S620" i="3"/>
  <c r="S621" i="3"/>
  <c r="S622" i="3"/>
  <c r="S623" i="3"/>
  <c r="S624" i="3"/>
  <c r="S625" i="3"/>
  <c r="S626" i="3"/>
  <c r="S627" i="3"/>
  <c r="S628" i="3"/>
  <c r="S629" i="3"/>
  <c r="S630" i="3"/>
  <c r="S631" i="3"/>
  <c r="S632" i="3"/>
  <c r="S633" i="3"/>
  <c r="S634" i="3"/>
  <c r="S635" i="3"/>
  <c r="S636" i="3"/>
  <c r="S637" i="3"/>
  <c r="S638" i="3"/>
  <c r="S639" i="3"/>
  <c r="S640" i="3"/>
  <c r="S641" i="3"/>
  <c r="S642" i="3"/>
  <c r="S643" i="3"/>
  <c r="S644" i="3"/>
  <c r="S6" i="3"/>
  <c r="N644" i="3"/>
  <c r="Q7" i="3"/>
  <c r="Q8" i="3"/>
  <c r="Q9" i="3"/>
  <c r="Q10" i="3"/>
  <c r="Q11" i="3"/>
  <c r="Q12" i="3"/>
  <c r="Q13" i="3"/>
  <c r="Q14" i="3"/>
  <c r="Q15" i="3"/>
  <c r="Q16"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Q314" i="3"/>
  <c r="Q315" i="3"/>
  <c r="Q316" i="3"/>
  <c r="Q317" i="3"/>
  <c r="Q318" i="3"/>
  <c r="Q319" i="3"/>
  <c r="Q320" i="3"/>
  <c r="Q321" i="3"/>
  <c r="Q322" i="3"/>
  <c r="Q323" i="3"/>
  <c r="Q324" i="3"/>
  <c r="Q325" i="3"/>
  <c r="Q326" i="3"/>
  <c r="Q327" i="3"/>
  <c r="Q328" i="3"/>
  <c r="Q329" i="3"/>
  <c r="Q330" i="3"/>
  <c r="Q331" i="3"/>
  <c r="Q332" i="3"/>
  <c r="Q333" i="3"/>
  <c r="Q334" i="3"/>
  <c r="Q335" i="3"/>
  <c r="Q336" i="3"/>
  <c r="Q337" i="3"/>
  <c r="Q338" i="3"/>
  <c r="Q339" i="3"/>
  <c r="Q340" i="3"/>
  <c r="Q341" i="3"/>
  <c r="Q342" i="3"/>
  <c r="Q343" i="3"/>
  <c r="Q344" i="3"/>
  <c r="Q345" i="3"/>
  <c r="Q346" i="3"/>
  <c r="Q347" i="3"/>
  <c r="Q348" i="3"/>
  <c r="Q349" i="3"/>
  <c r="Q350" i="3"/>
  <c r="Q351" i="3"/>
  <c r="Q352" i="3"/>
  <c r="Q353" i="3"/>
  <c r="Q354" i="3"/>
  <c r="Q355" i="3"/>
  <c r="Q356" i="3"/>
  <c r="Q357" i="3"/>
  <c r="Q358" i="3"/>
  <c r="Q359" i="3"/>
  <c r="Q360" i="3"/>
  <c r="Q361" i="3"/>
  <c r="Q362" i="3"/>
  <c r="Q363" i="3"/>
  <c r="Q364" i="3"/>
  <c r="Q365" i="3"/>
  <c r="Q366" i="3"/>
  <c r="Q367" i="3"/>
  <c r="Q368" i="3"/>
  <c r="Q369" i="3"/>
  <c r="Q370" i="3"/>
  <c r="Q371" i="3"/>
  <c r="Q372" i="3"/>
  <c r="Q373" i="3"/>
  <c r="Q374" i="3"/>
  <c r="Q375" i="3"/>
  <c r="Q376" i="3"/>
  <c r="Q377" i="3"/>
  <c r="Q378" i="3"/>
  <c r="Q379" i="3"/>
  <c r="Q380" i="3"/>
  <c r="Q381" i="3"/>
  <c r="Q382" i="3"/>
  <c r="Q383" i="3"/>
  <c r="Q384" i="3"/>
  <c r="Q385" i="3"/>
  <c r="Q386" i="3"/>
  <c r="Q387" i="3"/>
  <c r="Q388" i="3"/>
  <c r="Q389" i="3"/>
  <c r="Q390" i="3"/>
  <c r="Q391" i="3"/>
  <c r="Q392" i="3"/>
  <c r="Q393" i="3"/>
  <c r="Q394" i="3"/>
  <c r="Q395" i="3"/>
  <c r="Q396" i="3"/>
  <c r="Q397" i="3"/>
  <c r="Q398" i="3"/>
  <c r="Q399" i="3"/>
  <c r="Q400" i="3"/>
  <c r="Q401" i="3"/>
  <c r="Q402" i="3"/>
  <c r="Q403" i="3"/>
  <c r="Q404" i="3"/>
  <c r="Q405" i="3"/>
  <c r="Q406" i="3"/>
  <c r="Q407" i="3"/>
  <c r="Q408" i="3"/>
  <c r="Q409" i="3"/>
  <c r="Q410" i="3"/>
  <c r="Q411" i="3"/>
  <c r="Q412" i="3"/>
  <c r="Q413" i="3"/>
  <c r="Q414" i="3"/>
  <c r="Q415" i="3"/>
  <c r="Q416" i="3"/>
  <c r="Q417" i="3"/>
  <c r="Q418" i="3"/>
  <c r="Q419" i="3"/>
  <c r="Q420" i="3"/>
  <c r="Q421" i="3"/>
  <c r="Q422" i="3"/>
  <c r="Q423" i="3"/>
  <c r="Q424" i="3"/>
  <c r="Q425" i="3"/>
  <c r="Q426" i="3"/>
  <c r="Q427" i="3"/>
  <c r="Q428" i="3"/>
  <c r="Q429" i="3"/>
  <c r="Q430" i="3"/>
  <c r="Q431" i="3"/>
  <c r="Q432" i="3"/>
  <c r="Q433" i="3"/>
  <c r="Q434" i="3"/>
  <c r="Q435" i="3"/>
  <c r="Q436" i="3"/>
  <c r="Q437" i="3"/>
  <c r="Q438" i="3"/>
  <c r="Q439" i="3"/>
  <c r="Q440" i="3"/>
  <c r="Q441" i="3"/>
  <c r="Q442" i="3"/>
  <c r="Q443" i="3"/>
  <c r="Q444" i="3"/>
  <c r="Q445" i="3"/>
  <c r="Q446" i="3"/>
  <c r="Q447" i="3"/>
  <c r="Q448" i="3"/>
  <c r="Q449" i="3"/>
  <c r="Q450" i="3"/>
  <c r="Q451" i="3"/>
  <c r="Q452" i="3"/>
  <c r="Q453" i="3"/>
  <c r="Q454" i="3"/>
  <c r="Q455" i="3"/>
  <c r="Q456" i="3"/>
  <c r="Q457" i="3"/>
  <c r="Q458" i="3"/>
  <c r="Q459" i="3"/>
  <c r="Q460" i="3"/>
  <c r="Q461" i="3"/>
  <c r="Q462" i="3"/>
  <c r="Q463" i="3"/>
  <c r="Q464" i="3"/>
  <c r="Q465" i="3"/>
  <c r="Q466" i="3"/>
  <c r="Q467" i="3"/>
  <c r="Q468" i="3"/>
  <c r="Q469" i="3"/>
  <c r="Q470" i="3"/>
  <c r="Q471" i="3"/>
  <c r="Q472" i="3"/>
  <c r="Q473" i="3"/>
  <c r="Q474" i="3"/>
  <c r="Q475" i="3"/>
  <c r="Q476" i="3"/>
  <c r="Q477" i="3"/>
  <c r="Q478" i="3"/>
  <c r="Q479" i="3"/>
  <c r="Q480" i="3"/>
  <c r="Q481" i="3"/>
  <c r="Q482" i="3"/>
  <c r="Q483" i="3"/>
  <c r="Q484" i="3"/>
  <c r="Q485" i="3"/>
  <c r="Q486" i="3"/>
  <c r="Q487" i="3"/>
  <c r="Q488" i="3"/>
  <c r="Q489" i="3"/>
  <c r="Q490" i="3"/>
  <c r="Q491" i="3"/>
  <c r="Q492" i="3"/>
  <c r="Q493" i="3"/>
  <c r="Q494" i="3"/>
  <c r="Q495" i="3"/>
  <c r="Q496" i="3"/>
  <c r="Q497" i="3"/>
  <c r="Q498" i="3"/>
  <c r="Q499" i="3"/>
  <c r="Q500" i="3"/>
  <c r="Q501" i="3"/>
  <c r="Q502" i="3"/>
  <c r="Q503" i="3"/>
  <c r="Q504" i="3"/>
  <c r="Q505" i="3"/>
  <c r="Q506" i="3"/>
  <c r="Q507" i="3"/>
  <c r="Q508" i="3"/>
  <c r="Q509" i="3"/>
  <c r="Q510" i="3"/>
  <c r="Q511" i="3"/>
  <c r="Q512" i="3"/>
  <c r="Q513" i="3"/>
  <c r="Q514" i="3"/>
  <c r="Q515" i="3"/>
  <c r="Q516" i="3"/>
  <c r="Q517" i="3"/>
  <c r="Q518" i="3"/>
  <c r="Q519" i="3"/>
  <c r="Q520" i="3"/>
  <c r="Q521" i="3"/>
  <c r="Q522" i="3"/>
  <c r="Q523" i="3"/>
  <c r="Q524" i="3"/>
  <c r="Q525" i="3"/>
  <c r="Q526" i="3"/>
  <c r="Q527" i="3"/>
  <c r="Q528" i="3"/>
  <c r="Q529" i="3"/>
  <c r="Q530" i="3"/>
  <c r="Q531" i="3"/>
  <c r="Q532" i="3"/>
  <c r="Q533" i="3"/>
  <c r="Q534" i="3"/>
  <c r="Q535" i="3"/>
  <c r="Q536" i="3"/>
  <c r="Q537" i="3"/>
  <c r="Q538" i="3"/>
  <c r="Q539" i="3"/>
  <c r="Q540" i="3"/>
  <c r="Q541" i="3"/>
  <c r="Q542" i="3"/>
  <c r="Q543" i="3"/>
  <c r="Q544" i="3"/>
  <c r="Q545" i="3"/>
  <c r="Q546" i="3"/>
  <c r="Q547" i="3"/>
  <c r="Q548" i="3"/>
  <c r="Q549" i="3"/>
  <c r="Q550" i="3"/>
  <c r="Q551" i="3"/>
  <c r="Q552" i="3"/>
  <c r="Q553" i="3"/>
  <c r="Q554" i="3"/>
  <c r="Q555" i="3"/>
  <c r="Q556" i="3"/>
  <c r="Q557" i="3"/>
  <c r="Q558" i="3"/>
  <c r="Q559" i="3"/>
  <c r="Q560" i="3"/>
  <c r="Q561" i="3"/>
  <c r="Q562" i="3"/>
  <c r="Q563" i="3"/>
  <c r="Q564" i="3"/>
  <c r="Q565" i="3"/>
  <c r="Q566" i="3"/>
  <c r="Q567" i="3"/>
  <c r="Q568" i="3"/>
  <c r="Q569" i="3"/>
  <c r="Q570" i="3"/>
  <c r="Q571" i="3"/>
  <c r="Q572" i="3"/>
  <c r="Q573" i="3"/>
  <c r="Q574" i="3"/>
  <c r="Q575" i="3"/>
  <c r="Q576" i="3"/>
  <c r="Q577" i="3"/>
  <c r="Q578" i="3"/>
  <c r="Q579" i="3"/>
  <c r="Q580" i="3"/>
  <c r="Q581" i="3"/>
  <c r="Q582" i="3"/>
  <c r="Q583" i="3"/>
  <c r="Q584" i="3"/>
  <c r="Q585" i="3"/>
  <c r="Q586" i="3"/>
  <c r="Q587" i="3"/>
  <c r="Q588" i="3"/>
  <c r="Q589" i="3"/>
  <c r="Q590" i="3"/>
  <c r="Q591" i="3"/>
  <c r="Q592" i="3"/>
  <c r="Q593" i="3"/>
  <c r="Q594" i="3"/>
  <c r="Q595" i="3"/>
  <c r="Q596" i="3"/>
  <c r="Q597" i="3"/>
  <c r="Q598" i="3"/>
  <c r="Q599" i="3"/>
  <c r="Q600" i="3"/>
  <c r="Q601" i="3"/>
  <c r="Q602" i="3"/>
  <c r="Q603" i="3"/>
  <c r="Q604" i="3"/>
  <c r="Q605" i="3"/>
  <c r="Q606" i="3"/>
  <c r="Q607" i="3"/>
  <c r="Q608" i="3"/>
  <c r="Q609" i="3"/>
  <c r="Q610" i="3"/>
  <c r="Q611" i="3"/>
  <c r="Q612" i="3"/>
  <c r="Q613" i="3"/>
  <c r="Q614" i="3"/>
  <c r="Q615" i="3"/>
  <c r="Q616" i="3"/>
  <c r="Q617" i="3"/>
  <c r="Q618" i="3"/>
  <c r="Q619" i="3"/>
  <c r="Q620" i="3"/>
  <c r="Q621" i="3"/>
  <c r="Q622" i="3"/>
  <c r="Q623" i="3"/>
  <c r="Q624" i="3"/>
  <c r="Q625" i="3"/>
  <c r="Q626" i="3"/>
  <c r="Q627" i="3"/>
  <c r="Q628" i="3"/>
  <c r="Q629" i="3"/>
  <c r="Q630" i="3"/>
  <c r="Q631" i="3"/>
  <c r="Q632" i="3"/>
  <c r="Q633" i="3"/>
  <c r="Q634" i="3"/>
  <c r="Q635" i="3"/>
  <c r="Q636" i="3"/>
  <c r="Q637" i="3"/>
  <c r="Q638" i="3"/>
  <c r="Q639" i="3"/>
  <c r="Q640" i="3"/>
  <c r="Q641" i="3"/>
  <c r="Q642" i="3"/>
  <c r="Q643" i="3"/>
  <c r="Q644" i="3"/>
  <c r="Q6" i="3"/>
  <c r="P6" i="1"/>
  <c r="P11" i="1"/>
  <c r="P8" i="1"/>
  <c r="P3" i="1"/>
  <c r="P30" i="1"/>
  <c r="P27" i="1"/>
  <c r="P33" i="1"/>
  <c r="P25" i="1"/>
  <c r="P7" i="1"/>
  <c r="P15" i="1"/>
  <c r="P5" i="1"/>
  <c r="P23" i="1"/>
  <c r="P48" i="3" s="1"/>
  <c r="P28" i="1"/>
  <c r="P12" i="1"/>
  <c r="P2" i="1"/>
  <c r="P16" i="1"/>
  <c r="P130" i="3" s="1"/>
  <c r="P19" i="1"/>
  <c r="P173" i="3" s="1"/>
  <c r="P13" i="1"/>
  <c r="P117" i="3" s="1"/>
  <c r="P17" i="1"/>
  <c r="P20" i="1"/>
  <c r="P31" i="1"/>
  <c r="P56" i="3" s="1"/>
  <c r="P14" i="1"/>
  <c r="P22" i="1"/>
  <c r="P4" i="1"/>
  <c r="P9" i="1"/>
  <c r="P60" i="3" s="1"/>
  <c r="P29" i="1"/>
  <c r="P32" i="1"/>
  <c r="P10" i="1"/>
  <c r="P21" i="1"/>
  <c r="P63" i="3" s="1"/>
  <c r="P24" i="1"/>
  <c r="P64" i="3" s="1"/>
  <c r="P18" i="1"/>
  <c r="P26" i="1"/>
  <c r="P68" i="3" s="1"/>
  <c r="O6" i="1"/>
  <c r="O11" i="1"/>
  <c r="O8" i="1"/>
  <c r="O3" i="1"/>
  <c r="O30" i="1"/>
  <c r="O27" i="1"/>
  <c r="O33" i="1"/>
  <c r="O25" i="1"/>
  <c r="O7" i="1"/>
  <c r="O15" i="1"/>
  <c r="O5" i="1"/>
  <c r="O23" i="1"/>
  <c r="O48" i="3" s="1"/>
  <c r="O28" i="1"/>
  <c r="O12" i="1"/>
  <c r="O2" i="1"/>
  <c r="O16" i="1"/>
  <c r="O19" i="1"/>
  <c r="O173" i="3" s="1"/>
  <c r="O13" i="1"/>
  <c r="O17" i="1"/>
  <c r="O20" i="1"/>
  <c r="O31" i="1"/>
  <c r="O56" i="3" s="1"/>
  <c r="O14" i="1"/>
  <c r="O22" i="1"/>
  <c r="O4" i="1"/>
  <c r="O9" i="1"/>
  <c r="O60" i="3" s="1"/>
  <c r="O29" i="1"/>
  <c r="O32" i="1"/>
  <c r="O10" i="1"/>
  <c r="O21" i="1"/>
  <c r="O63" i="3" s="1"/>
  <c r="O24" i="1"/>
  <c r="O64" i="3" s="1"/>
  <c r="O18" i="1"/>
  <c r="O26" i="1"/>
  <c r="O68" i="3" s="1"/>
  <c r="N6" i="1"/>
  <c r="N11" i="1"/>
  <c r="N8" i="1"/>
  <c r="N3" i="1"/>
  <c r="N30" i="1"/>
  <c r="N27" i="1"/>
  <c r="N33" i="1"/>
  <c r="N25" i="1"/>
  <c r="N7" i="1"/>
  <c r="N15" i="1"/>
  <c r="N5" i="1"/>
  <c r="N23" i="1"/>
  <c r="N28" i="1"/>
  <c r="N12" i="1"/>
  <c r="N2" i="1"/>
  <c r="N16" i="1"/>
  <c r="N19" i="1"/>
  <c r="N13" i="1"/>
  <c r="N17" i="1"/>
  <c r="N20" i="1"/>
  <c r="N31" i="1"/>
  <c r="N14" i="1"/>
  <c r="N22" i="1"/>
  <c r="N4" i="1"/>
  <c r="N9" i="1"/>
  <c r="N29" i="1"/>
  <c r="N32" i="1"/>
  <c r="N10" i="1"/>
  <c r="N21" i="1"/>
  <c r="N24" i="1"/>
  <c r="N18" i="1"/>
  <c r="N26" i="1"/>
  <c r="M6" i="1"/>
  <c r="M11" i="1"/>
  <c r="M8" i="1"/>
  <c r="M3" i="1"/>
  <c r="M30" i="1"/>
  <c r="M27" i="1"/>
  <c r="M33" i="1"/>
  <c r="M25" i="1"/>
  <c r="M7" i="1"/>
  <c r="M15" i="1"/>
  <c r="M5" i="1"/>
  <c r="M23" i="1"/>
  <c r="M28" i="1"/>
  <c r="M12" i="1"/>
  <c r="M2" i="1"/>
  <c r="M16" i="1"/>
  <c r="M19" i="1"/>
  <c r="M13" i="1"/>
  <c r="M17" i="1"/>
  <c r="M20" i="1"/>
  <c r="M31" i="1"/>
  <c r="M14" i="1"/>
  <c r="M22" i="1"/>
  <c r="M4" i="1"/>
  <c r="M9" i="1"/>
  <c r="M29" i="1"/>
  <c r="M32" i="1"/>
  <c r="M10" i="1"/>
  <c r="M21" i="1"/>
  <c r="M24" i="1"/>
  <c r="M18" i="1"/>
  <c r="M26" i="1"/>
  <c r="L6" i="1"/>
  <c r="L11" i="1"/>
  <c r="L8" i="1"/>
  <c r="L3" i="1"/>
  <c r="L30" i="1"/>
  <c r="L27" i="1"/>
  <c r="L33" i="1"/>
  <c r="L25" i="1"/>
  <c r="L7" i="1"/>
  <c r="L15" i="1"/>
  <c r="L5" i="1"/>
  <c r="L23" i="1"/>
  <c r="L28" i="1"/>
  <c r="L12" i="1"/>
  <c r="L2" i="1"/>
  <c r="L16" i="1"/>
  <c r="L19" i="1"/>
  <c r="L13" i="1"/>
  <c r="L17" i="1"/>
  <c r="L20" i="1"/>
  <c r="L31" i="1"/>
  <c r="L14" i="1"/>
  <c r="L22" i="1"/>
  <c r="L4" i="1"/>
  <c r="L9" i="1"/>
  <c r="L29" i="1"/>
  <c r="L32" i="1"/>
  <c r="L10" i="1"/>
  <c r="L21" i="1"/>
  <c r="L24" i="1"/>
  <c r="L18" i="1"/>
  <c r="L26" i="1"/>
  <c r="K6" i="1"/>
  <c r="K11" i="1"/>
  <c r="K8" i="1"/>
  <c r="K3" i="1"/>
  <c r="K30" i="1"/>
  <c r="K27" i="1"/>
  <c r="K33" i="1"/>
  <c r="K25" i="1"/>
  <c r="K7" i="1"/>
  <c r="K15" i="1"/>
  <c r="K5" i="1"/>
  <c r="K23" i="1"/>
  <c r="K28" i="1"/>
  <c r="K12" i="1"/>
  <c r="K2" i="1"/>
  <c r="K16" i="1"/>
  <c r="K19" i="1"/>
  <c r="K13" i="1"/>
  <c r="K17" i="1"/>
  <c r="K20" i="1"/>
  <c r="K31" i="1"/>
  <c r="K14" i="1"/>
  <c r="K22" i="1"/>
  <c r="K4" i="1"/>
  <c r="K9" i="1"/>
  <c r="K29" i="1"/>
  <c r="K32" i="1"/>
  <c r="K10" i="1"/>
  <c r="K21" i="1"/>
  <c r="K24" i="1"/>
  <c r="K18" i="1"/>
  <c r="K26" i="1"/>
  <c r="J6" i="1"/>
  <c r="J11" i="1"/>
  <c r="J8" i="1"/>
  <c r="J3" i="1"/>
  <c r="J30" i="1"/>
  <c r="J27" i="1"/>
  <c r="J33" i="1"/>
  <c r="J25" i="1"/>
  <c r="J7" i="1"/>
  <c r="J15" i="1"/>
  <c r="J5" i="1"/>
  <c r="J23" i="1"/>
  <c r="J28" i="1"/>
  <c r="J12" i="1"/>
  <c r="J2" i="1"/>
  <c r="J16" i="1"/>
  <c r="J19" i="1"/>
  <c r="J13" i="1"/>
  <c r="J17" i="1"/>
  <c r="J20" i="1"/>
  <c r="J31" i="1"/>
  <c r="J14" i="1"/>
  <c r="J22" i="1"/>
  <c r="J4" i="1"/>
  <c r="J9" i="1"/>
  <c r="J29" i="1"/>
  <c r="J32" i="1"/>
  <c r="J10" i="1"/>
  <c r="J21" i="1"/>
  <c r="J24" i="1"/>
  <c r="J18" i="1"/>
  <c r="J26" i="1"/>
  <c r="I6" i="1"/>
  <c r="I11" i="1"/>
  <c r="I8" i="1"/>
  <c r="I3" i="1"/>
  <c r="I30" i="1"/>
  <c r="I27" i="1"/>
  <c r="I33" i="1"/>
  <c r="I25" i="1"/>
  <c r="I7" i="1"/>
  <c r="I15" i="1"/>
  <c r="I5" i="1"/>
  <c r="I23" i="1"/>
  <c r="I28" i="1"/>
  <c r="I12" i="1"/>
  <c r="I2" i="1"/>
  <c r="I16" i="1"/>
  <c r="I19" i="1"/>
  <c r="I13" i="1"/>
  <c r="I17" i="1"/>
  <c r="I20" i="1"/>
  <c r="I31" i="1"/>
  <c r="I14" i="1"/>
  <c r="I22" i="1"/>
  <c r="I4" i="1"/>
  <c r="I9" i="1"/>
  <c r="I29" i="1"/>
  <c r="I32" i="1"/>
  <c r="I10" i="1"/>
  <c r="I21" i="1"/>
  <c r="I24" i="1"/>
  <c r="I18" i="1"/>
  <c r="I26" i="1"/>
  <c r="H6" i="1"/>
  <c r="H11" i="1"/>
  <c r="H8" i="1"/>
  <c r="H3" i="1"/>
  <c r="H30" i="1"/>
  <c r="H27" i="1"/>
  <c r="H33" i="1"/>
  <c r="H25" i="1"/>
  <c r="H7" i="1"/>
  <c r="H15" i="1"/>
  <c r="H5" i="1"/>
  <c r="H23" i="1"/>
  <c r="H28" i="1"/>
  <c r="H12" i="1"/>
  <c r="H2" i="1"/>
  <c r="H16" i="1"/>
  <c r="H19" i="1"/>
  <c r="H13" i="1"/>
  <c r="H17" i="1"/>
  <c r="H20" i="1"/>
  <c r="H31" i="1"/>
  <c r="H14" i="1"/>
  <c r="H22" i="1"/>
  <c r="H4" i="1"/>
  <c r="H9" i="1"/>
  <c r="H29" i="1"/>
  <c r="H32" i="1"/>
  <c r="H10" i="1"/>
  <c r="H21" i="1"/>
  <c r="H24" i="1"/>
  <c r="H18" i="1"/>
  <c r="H26" i="1"/>
  <c r="O105" i="3" l="1"/>
  <c r="O101" i="3"/>
  <c r="P101" i="3"/>
  <c r="O62" i="3"/>
  <c r="O59" i="3"/>
  <c r="O55" i="3"/>
  <c r="O139" i="3"/>
  <c r="O40" i="3"/>
  <c r="P62" i="3"/>
  <c r="P59" i="3"/>
  <c r="P55" i="3"/>
  <c r="P40" i="3"/>
  <c r="O47" i="3"/>
  <c r="P47" i="3"/>
  <c r="O57" i="3"/>
  <c r="O38" i="3"/>
  <c r="P67" i="3"/>
  <c r="P57" i="3"/>
  <c r="P137" i="3"/>
  <c r="O43" i="3"/>
  <c r="P65" i="3"/>
  <c r="P58" i="3"/>
  <c r="P43" i="3"/>
  <c r="P39" i="3"/>
  <c r="P171" i="3"/>
  <c r="O45" i="3"/>
  <c r="P45" i="3"/>
  <c r="O65" i="3"/>
  <c r="P61" i="3"/>
  <c r="P54" i="3"/>
  <c r="O67" i="3"/>
  <c r="P167" i="3"/>
  <c r="P133" i="3"/>
  <c r="O113" i="3"/>
  <c r="P113" i="3"/>
  <c r="P105" i="3"/>
  <c r="P108" i="3"/>
  <c r="M156" i="3"/>
  <c r="M127" i="3"/>
  <c r="M183" i="3"/>
  <c r="M213" i="3"/>
  <c r="M241" i="3"/>
  <c r="M124" i="3"/>
  <c r="M153" i="3"/>
  <c r="M181" i="3"/>
  <c r="M210" i="3"/>
  <c r="M238" i="3"/>
  <c r="M212" i="3"/>
  <c r="M240" i="3"/>
  <c r="M126" i="3"/>
  <c r="M155" i="3"/>
  <c r="M216" i="3"/>
  <c r="M130" i="3"/>
  <c r="M158" i="3"/>
  <c r="M186" i="3"/>
  <c r="M129" i="3"/>
  <c r="M185" i="3"/>
  <c r="M215" i="3"/>
  <c r="M242" i="3"/>
  <c r="M211" i="3"/>
  <c r="M239" i="3"/>
  <c r="M125" i="3"/>
  <c r="M154" i="3"/>
  <c r="M182" i="3"/>
  <c r="M208" i="3"/>
  <c r="M236" i="3"/>
  <c r="M151" i="3"/>
  <c r="M122" i="3"/>
  <c r="M179" i="3"/>
  <c r="M148" i="3"/>
  <c r="M204" i="3"/>
  <c r="M233" i="3"/>
  <c r="M175" i="3"/>
  <c r="M118" i="3"/>
  <c r="M172" i="3"/>
  <c r="M145" i="3"/>
  <c r="M201" i="3"/>
  <c r="M230" i="3"/>
  <c r="M115" i="3"/>
  <c r="M168" i="3"/>
  <c r="M111" i="3"/>
  <c r="M141" i="3"/>
  <c r="M198" i="3"/>
  <c r="M224" i="3"/>
  <c r="M195" i="3"/>
  <c r="M165" i="3"/>
  <c r="M107" i="3"/>
  <c r="M138" i="3"/>
  <c r="M220" i="3"/>
  <c r="M134" i="3"/>
  <c r="M103" i="3"/>
  <c r="M191" i="3"/>
  <c r="O61" i="3"/>
  <c r="O58" i="3"/>
  <c r="O54" i="3"/>
  <c r="O51" i="3"/>
  <c r="O39" i="3"/>
  <c r="P51" i="3"/>
  <c r="P243" i="3"/>
  <c r="P241" i="3"/>
  <c r="P239" i="3"/>
  <c r="P237" i="3"/>
  <c r="P235" i="3"/>
  <c r="P233" i="3"/>
  <c r="P231" i="3"/>
  <c r="P229" i="3"/>
  <c r="P227" i="3"/>
  <c r="P225" i="3"/>
  <c r="P223" i="3"/>
  <c r="P221" i="3"/>
  <c r="P219" i="3"/>
  <c r="P217" i="3"/>
  <c r="P215" i="3"/>
  <c r="P213" i="3"/>
  <c r="P211" i="3"/>
  <c r="P209" i="3"/>
  <c r="P207" i="3"/>
  <c r="P205" i="3"/>
  <c r="P203" i="3"/>
  <c r="P201" i="3"/>
  <c r="P199" i="3"/>
  <c r="P197" i="3"/>
  <c r="P195" i="3"/>
  <c r="P193" i="3"/>
  <c r="P191" i="3"/>
  <c r="P189" i="3"/>
  <c r="P187" i="3"/>
  <c r="P185" i="3"/>
  <c r="P183" i="3"/>
  <c r="P181" i="3"/>
  <c r="P179" i="3"/>
  <c r="P177" i="3"/>
  <c r="P175" i="3"/>
  <c r="P169" i="3"/>
  <c r="P165" i="3"/>
  <c r="P163" i="3"/>
  <c r="P161" i="3"/>
  <c r="P159" i="3"/>
  <c r="P157" i="3"/>
  <c r="P155" i="3"/>
  <c r="P153" i="3"/>
  <c r="P151" i="3"/>
  <c r="P149" i="3"/>
  <c r="P147" i="3"/>
  <c r="P145" i="3"/>
  <c r="P143" i="3"/>
  <c r="P141" i="3"/>
  <c r="P139" i="3"/>
  <c r="P135" i="3"/>
  <c r="P131" i="3"/>
  <c r="P129" i="3"/>
  <c r="P127" i="3"/>
  <c r="P125" i="3"/>
  <c r="P123" i="3"/>
  <c r="P121" i="3"/>
  <c r="P119" i="3"/>
  <c r="P115" i="3"/>
  <c r="P111" i="3"/>
  <c r="P109" i="3"/>
  <c r="P107" i="3"/>
  <c r="P103" i="3"/>
  <c r="M116" i="3"/>
  <c r="M173" i="3"/>
  <c r="M146" i="3"/>
  <c r="M202" i="3"/>
  <c r="M231" i="3"/>
  <c r="M176" i="3"/>
  <c r="M119" i="3"/>
  <c r="M205" i="3"/>
  <c r="M234" i="3"/>
  <c r="M108" i="3"/>
  <c r="M196" i="3"/>
  <c r="M225" i="3"/>
  <c r="M139" i="3"/>
  <c r="M128" i="3"/>
  <c r="M184" i="3"/>
  <c r="M157" i="3"/>
  <c r="M214" i="3"/>
  <c r="M217" i="3"/>
  <c r="M159" i="3"/>
  <c r="M187" i="3"/>
  <c r="M131" i="3"/>
  <c r="M243" i="3"/>
  <c r="M121" i="3"/>
  <c r="M235" i="3"/>
  <c r="M150" i="3"/>
  <c r="M178" i="3"/>
  <c r="M207" i="3"/>
  <c r="M232" i="3"/>
  <c r="M147" i="3"/>
  <c r="M117" i="3"/>
  <c r="M174" i="3"/>
  <c r="M203" i="3"/>
  <c r="M144" i="3"/>
  <c r="M200" i="3"/>
  <c r="M171" i="3"/>
  <c r="M114" i="3"/>
  <c r="M140" i="3"/>
  <c r="M227" i="3"/>
  <c r="M110" i="3"/>
  <c r="M167" i="3"/>
  <c r="M223" i="3"/>
  <c r="M137" i="3"/>
  <c r="M106" i="3"/>
  <c r="M194" i="3"/>
  <c r="M133" i="3"/>
  <c r="M102" i="3"/>
  <c r="M162" i="3"/>
  <c r="M190" i="3"/>
  <c r="M219" i="3"/>
  <c r="O53" i="3"/>
  <c r="O50" i="3"/>
  <c r="O46" i="3"/>
  <c r="O42" i="3"/>
  <c r="P53" i="3"/>
  <c r="P50" i="3"/>
  <c r="P46" i="3"/>
  <c r="P42" i="3"/>
  <c r="P38" i="3"/>
  <c r="O243" i="3"/>
  <c r="O241" i="3"/>
  <c r="O239" i="3"/>
  <c r="O237" i="3"/>
  <c r="O235" i="3"/>
  <c r="O233" i="3"/>
  <c r="O231" i="3"/>
  <c r="O229" i="3"/>
  <c r="O227" i="3"/>
  <c r="O225" i="3"/>
  <c r="O223" i="3"/>
  <c r="O221" i="3"/>
  <c r="O219" i="3"/>
  <c r="O217" i="3"/>
  <c r="O215" i="3"/>
  <c r="O213" i="3"/>
  <c r="O211" i="3"/>
  <c r="O209" i="3"/>
  <c r="O207" i="3"/>
  <c r="O205" i="3"/>
  <c r="O203" i="3"/>
  <c r="O201" i="3"/>
  <c r="O199" i="3"/>
  <c r="O197" i="3"/>
  <c r="O195" i="3"/>
  <c r="O193" i="3"/>
  <c r="O191" i="3"/>
  <c r="O189" i="3"/>
  <c r="O187" i="3"/>
  <c r="O185" i="3"/>
  <c r="O183" i="3"/>
  <c r="O181" i="3"/>
  <c r="O179" i="3"/>
  <c r="O177" i="3"/>
  <c r="O175" i="3"/>
  <c r="O171" i="3"/>
  <c r="O169" i="3"/>
  <c r="O167" i="3"/>
  <c r="O165" i="3"/>
  <c r="O163" i="3"/>
  <c r="O161" i="3"/>
  <c r="O159" i="3"/>
  <c r="O157" i="3"/>
  <c r="O155" i="3"/>
  <c r="O153" i="3"/>
  <c r="O151" i="3"/>
  <c r="O149" i="3"/>
  <c r="O147" i="3"/>
  <c r="O145" i="3"/>
  <c r="O143" i="3"/>
  <c r="O141" i="3"/>
  <c r="O137" i="3"/>
  <c r="O135" i="3"/>
  <c r="O133" i="3"/>
  <c r="O131" i="3"/>
  <c r="O129" i="3"/>
  <c r="O127" i="3"/>
  <c r="O125" i="3"/>
  <c r="O123" i="3"/>
  <c r="O121" i="3"/>
  <c r="O119" i="3"/>
  <c r="O117" i="3"/>
  <c r="O115" i="3"/>
  <c r="O111" i="3"/>
  <c r="O109" i="3"/>
  <c r="O107" i="3"/>
  <c r="O103" i="3"/>
  <c r="M120" i="3"/>
  <c r="M149" i="3"/>
  <c r="M177" i="3"/>
  <c r="M206" i="3"/>
  <c r="M113" i="3"/>
  <c r="M229" i="3"/>
  <c r="M199" i="3"/>
  <c r="M170" i="3"/>
  <c r="M143" i="3"/>
  <c r="M109" i="3"/>
  <c r="M197" i="3"/>
  <c r="M166" i="3"/>
  <c r="M226" i="3"/>
  <c r="M136" i="3"/>
  <c r="M164" i="3"/>
  <c r="M105" i="3"/>
  <c r="M193" i="3"/>
  <c r="M222" i="3"/>
  <c r="M69" i="3"/>
  <c r="M101" i="3"/>
  <c r="M161" i="3"/>
  <c r="M189" i="3"/>
  <c r="M218" i="3"/>
  <c r="O52" i="3"/>
  <c r="O49" i="3"/>
  <c r="O41" i="3"/>
  <c r="O69" i="3"/>
  <c r="P52" i="3"/>
  <c r="P49" i="3"/>
  <c r="P41" i="3"/>
  <c r="P69" i="3"/>
  <c r="P242" i="3"/>
  <c r="P240" i="3"/>
  <c r="P238" i="3"/>
  <c r="P236" i="3"/>
  <c r="P234" i="3"/>
  <c r="P232" i="3"/>
  <c r="P230" i="3"/>
  <c r="P228" i="3"/>
  <c r="P226" i="3"/>
  <c r="P224" i="3"/>
  <c r="P222" i="3"/>
  <c r="P220" i="3"/>
  <c r="P218" i="3"/>
  <c r="P216" i="3"/>
  <c r="P214" i="3"/>
  <c r="P212" i="3"/>
  <c r="P210" i="3"/>
  <c r="P208" i="3"/>
  <c r="P206" i="3"/>
  <c r="P204" i="3"/>
  <c r="P202" i="3"/>
  <c r="P200" i="3"/>
  <c r="P198" i="3"/>
  <c r="P196" i="3"/>
  <c r="P194" i="3"/>
  <c r="P192" i="3"/>
  <c r="P190" i="3"/>
  <c r="P188" i="3"/>
  <c r="P186" i="3"/>
  <c r="P184" i="3"/>
  <c r="P182" i="3"/>
  <c r="P180" i="3"/>
  <c r="P178" i="3"/>
  <c r="P176" i="3"/>
  <c r="P174" i="3"/>
  <c r="P172" i="3"/>
  <c r="P170" i="3"/>
  <c r="P168" i="3"/>
  <c r="P166" i="3"/>
  <c r="P164" i="3"/>
  <c r="P162" i="3"/>
  <c r="P160" i="3"/>
  <c r="P158" i="3"/>
  <c r="P156" i="3"/>
  <c r="P154" i="3"/>
  <c r="P152" i="3"/>
  <c r="P150" i="3"/>
  <c r="P148" i="3"/>
  <c r="P146" i="3"/>
  <c r="P144" i="3"/>
  <c r="P142" i="3"/>
  <c r="P140" i="3"/>
  <c r="P138" i="3"/>
  <c r="P136" i="3"/>
  <c r="P134" i="3"/>
  <c r="P132" i="3"/>
  <c r="P128" i="3"/>
  <c r="P126" i="3"/>
  <c r="P124" i="3"/>
  <c r="P122" i="3"/>
  <c r="P120" i="3"/>
  <c r="P118" i="3"/>
  <c r="P116" i="3"/>
  <c r="P114" i="3"/>
  <c r="P112" i="3"/>
  <c r="P110" i="3"/>
  <c r="P106" i="3"/>
  <c r="P104" i="3"/>
  <c r="P102" i="3"/>
  <c r="P100" i="3"/>
  <c r="M68" i="3"/>
  <c r="M100" i="3"/>
  <c r="M132" i="3"/>
  <c r="M160" i="3"/>
  <c r="M188" i="3"/>
  <c r="M152" i="3"/>
  <c r="M180" i="3"/>
  <c r="M209" i="3"/>
  <c r="M237" i="3"/>
  <c r="M123" i="3"/>
  <c r="M112" i="3"/>
  <c r="M228" i="3"/>
  <c r="M169" i="3"/>
  <c r="M142" i="3"/>
  <c r="M104" i="3"/>
  <c r="M192" i="3"/>
  <c r="M135" i="3"/>
  <c r="M163" i="3"/>
  <c r="M221" i="3"/>
  <c r="O66" i="3"/>
  <c r="O44" i="3"/>
  <c r="P66" i="3"/>
  <c r="P44" i="3"/>
  <c r="O242" i="3"/>
  <c r="O240" i="3"/>
  <c r="O238" i="3"/>
  <c r="O236" i="3"/>
  <c r="O234" i="3"/>
  <c r="O232" i="3"/>
  <c r="O230" i="3"/>
  <c r="O228" i="3"/>
  <c r="O226" i="3"/>
  <c r="O224" i="3"/>
  <c r="O222" i="3"/>
  <c r="O220" i="3"/>
  <c r="O218" i="3"/>
  <c r="O216" i="3"/>
  <c r="O214" i="3"/>
  <c r="O212" i="3"/>
  <c r="O210" i="3"/>
  <c r="O208" i="3"/>
  <c r="O206" i="3"/>
  <c r="O204" i="3"/>
  <c r="O202" i="3"/>
  <c r="O200" i="3"/>
  <c r="O198" i="3"/>
  <c r="O196" i="3"/>
  <c r="O194" i="3"/>
  <c r="O192" i="3"/>
  <c r="O190" i="3"/>
  <c r="O188" i="3"/>
  <c r="O186" i="3"/>
  <c r="O184" i="3"/>
  <c r="O182" i="3"/>
  <c r="O180" i="3"/>
  <c r="O178" i="3"/>
  <c r="O176" i="3"/>
  <c r="O174" i="3"/>
  <c r="O172" i="3"/>
  <c r="O170" i="3"/>
  <c r="O168" i="3"/>
  <c r="O166" i="3"/>
  <c r="O164" i="3"/>
  <c r="O162" i="3"/>
  <c r="O160" i="3"/>
  <c r="O158" i="3"/>
  <c r="O156" i="3"/>
  <c r="O154" i="3"/>
  <c r="O152" i="3"/>
  <c r="O150" i="3"/>
  <c r="O148" i="3"/>
  <c r="O146" i="3"/>
  <c r="O144" i="3"/>
  <c r="O142" i="3"/>
  <c r="O140" i="3"/>
  <c r="O138" i="3"/>
  <c r="O136" i="3"/>
  <c r="O134" i="3"/>
  <c r="O132" i="3"/>
  <c r="O130" i="3"/>
  <c r="O128" i="3"/>
  <c r="O126" i="3"/>
  <c r="O124" i="3"/>
  <c r="O122" i="3"/>
  <c r="O120" i="3"/>
  <c r="O118" i="3"/>
  <c r="O116" i="3"/>
  <c r="O114" i="3"/>
  <c r="O112" i="3"/>
  <c r="O110" i="3"/>
  <c r="O108" i="3"/>
  <c r="O106" i="3"/>
  <c r="O104" i="3"/>
  <c r="O102" i="3"/>
  <c r="O100" i="3"/>
  <c r="M62" i="3"/>
  <c r="M94" i="3"/>
  <c r="M36" i="3"/>
  <c r="M66" i="3"/>
  <c r="M98" i="3"/>
  <c r="M40" i="3"/>
  <c r="M72" i="3"/>
  <c r="M35" i="3"/>
  <c r="M65" i="3"/>
  <c r="M97" i="3"/>
  <c r="M61" i="3"/>
  <c r="M93" i="3"/>
  <c r="M58" i="3"/>
  <c r="M90" i="3"/>
  <c r="M54" i="3"/>
  <c r="M86" i="3"/>
  <c r="M51" i="3"/>
  <c r="M83" i="3"/>
  <c r="M47" i="3"/>
  <c r="M79" i="3"/>
  <c r="M43" i="3"/>
  <c r="M75" i="3"/>
  <c r="M39" i="3"/>
  <c r="M71" i="3"/>
  <c r="P99" i="3"/>
  <c r="P97" i="3"/>
  <c r="P95" i="3"/>
  <c r="P93" i="3"/>
  <c r="P91" i="3"/>
  <c r="P89" i="3"/>
  <c r="P87" i="3"/>
  <c r="P85" i="3"/>
  <c r="P83" i="3"/>
  <c r="P81" i="3"/>
  <c r="P79" i="3"/>
  <c r="P77" i="3"/>
  <c r="P75" i="3"/>
  <c r="P73" i="3"/>
  <c r="P71" i="3"/>
  <c r="M59" i="3"/>
  <c r="M91" i="3"/>
  <c r="M48" i="3"/>
  <c r="M80" i="3"/>
  <c r="M64" i="3"/>
  <c r="M96" i="3"/>
  <c r="M67" i="3"/>
  <c r="M99" i="3"/>
  <c r="M27" i="3"/>
  <c r="M57" i="3"/>
  <c r="M89" i="3"/>
  <c r="M23" i="3"/>
  <c r="M53" i="3"/>
  <c r="M85" i="3"/>
  <c r="M50" i="3"/>
  <c r="M82" i="3"/>
  <c r="M46" i="3"/>
  <c r="M78" i="3"/>
  <c r="M42" i="3"/>
  <c r="M74" i="3"/>
  <c r="M38" i="3"/>
  <c r="M70" i="3"/>
  <c r="O99" i="3"/>
  <c r="O97" i="3"/>
  <c r="O95" i="3"/>
  <c r="O93" i="3"/>
  <c r="O91" i="3"/>
  <c r="O89" i="3"/>
  <c r="O87" i="3"/>
  <c r="O85" i="3"/>
  <c r="O83" i="3"/>
  <c r="O81" i="3"/>
  <c r="O79" i="3"/>
  <c r="O77" i="3"/>
  <c r="O75" i="3"/>
  <c r="O73" i="3"/>
  <c r="O71" i="3"/>
  <c r="M33" i="3"/>
  <c r="M63" i="3"/>
  <c r="M95" i="3"/>
  <c r="M60" i="3"/>
  <c r="M92" i="3"/>
  <c r="M56" i="3"/>
  <c r="M88" i="3"/>
  <c r="M52" i="3"/>
  <c r="M84" i="3"/>
  <c r="M49" i="3"/>
  <c r="M81" i="3"/>
  <c r="M45" i="3"/>
  <c r="M77" i="3"/>
  <c r="M41" i="3"/>
  <c r="M73" i="3"/>
  <c r="O33" i="3"/>
  <c r="P98" i="3"/>
  <c r="P96" i="3"/>
  <c r="P94" i="3"/>
  <c r="P92" i="3"/>
  <c r="P90" i="3"/>
  <c r="P88" i="3"/>
  <c r="P86" i="3"/>
  <c r="P84" i="3"/>
  <c r="P82" i="3"/>
  <c r="P80" i="3"/>
  <c r="P78" i="3"/>
  <c r="P76" i="3"/>
  <c r="P74" i="3"/>
  <c r="P72" i="3"/>
  <c r="P70" i="3"/>
  <c r="M55" i="3"/>
  <c r="M87" i="3"/>
  <c r="M44" i="3"/>
  <c r="M76" i="3"/>
  <c r="O98" i="3"/>
  <c r="O96" i="3"/>
  <c r="O94" i="3"/>
  <c r="O92" i="3"/>
  <c r="O90" i="3"/>
  <c r="O88" i="3"/>
  <c r="O86" i="3"/>
  <c r="O84" i="3"/>
  <c r="O82" i="3"/>
  <c r="O80" i="3"/>
  <c r="O78" i="3"/>
  <c r="O76" i="3"/>
  <c r="O74" i="3"/>
  <c r="O72" i="3"/>
  <c r="O70" i="3"/>
  <c r="M34" i="3"/>
  <c r="M37" i="3"/>
  <c r="M12" i="3"/>
  <c r="M26" i="3"/>
  <c r="M22" i="3"/>
  <c r="M15" i="3"/>
  <c r="M11" i="3"/>
  <c r="M7" i="3"/>
  <c r="M6" i="3"/>
  <c r="M16" i="3"/>
  <c r="M8" i="3"/>
  <c r="M19" i="3"/>
  <c r="M10" i="3"/>
  <c r="M20" i="3"/>
  <c r="M32" i="3"/>
  <c r="M29" i="3"/>
  <c r="M18" i="3"/>
  <c r="M30" i="3"/>
  <c r="P33" i="3"/>
  <c r="M25" i="3"/>
  <c r="M14" i="3"/>
  <c r="M31" i="3"/>
  <c r="M28" i="3"/>
  <c r="M24" i="3"/>
  <c r="M21" i="3"/>
  <c r="M13" i="3"/>
  <c r="M9" i="3"/>
  <c r="O18" i="3"/>
  <c r="P18" i="3"/>
  <c r="O34" i="3"/>
  <c r="P34" i="3"/>
  <c r="O30" i="3"/>
  <c r="O26" i="3"/>
  <c r="P30" i="3"/>
  <c r="P26" i="3"/>
  <c r="O28" i="3"/>
  <c r="O13" i="3"/>
  <c r="P28" i="3"/>
  <c r="P13" i="3"/>
  <c r="O32" i="3"/>
  <c r="O29" i="3"/>
  <c r="O25" i="3"/>
  <c r="O36" i="3"/>
  <c r="O10" i="3"/>
  <c r="P32" i="3"/>
  <c r="P29" i="3"/>
  <c r="P25" i="3"/>
  <c r="P36" i="3"/>
  <c r="P10" i="3"/>
  <c r="P6" i="3"/>
  <c r="P14" i="3"/>
  <c r="O6" i="3"/>
  <c r="O14" i="3"/>
  <c r="O37" i="3"/>
  <c r="P37" i="3"/>
  <c r="O22" i="3"/>
  <c r="O19" i="3"/>
  <c r="O15" i="3"/>
  <c r="O11" i="3"/>
  <c r="O7" i="3"/>
  <c r="P22" i="3"/>
  <c r="P19" i="3"/>
  <c r="P15" i="3"/>
  <c r="P11" i="3"/>
  <c r="P7" i="3"/>
  <c r="O35" i="3"/>
  <c r="O31" i="3"/>
  <c r="O24" i="3"/>
  <c r="O21" i="3"/>
  <c r="O9" i="3"/>
  <c r="P35" i="3"/>
  <c r="P31" i="3"/>
  <c r="P24" i="3"/>
  <c r="P21" i="3"/>
  <c r="P9" i="3"/>
  <c r="O27" i="3"/>
  <c r="O23" i="3"/>
  <c r="O20" i="3"/>
  <c r="O16" i="3"/>
  <c r="O12" i="3"/>
  <c r="O8" i="3"/>
  <c r="P27" i="3"/>
  <c r="P23" i="3"/>
  <c r="P20" i="3"/>
  <c r="P16" i="3"/>
  <c r="P12" i="3"/>
  <c r="P8" i="3"/>
  <c r="L32" i="3"/>
  <c r="L64" i="3"/>
  <c r="L96" i="3"/>
  <c r="L128" i="3"/>
  <c r="L160" i="3"/>
  <c r="L192" i="3"/>
  <c r="L224" i="3"/>
  <c r="L256" i="3"/>
  <c r="L312" i="3"/>
  <c r="L285" i="3"/>
  <c r="L342" i="3"/>
  <c r="L422" i="3"/>
  <c r="L395" i="3"/>
  <c r="L448" i="3"/>
  <c r="L480" i="3"/>
  <c r="L512" i="3"/>
  <c r="L544" i="3"/>
  <c r="L576" i="3"/>
  <c r="L608" i="3"/>
  <c r="L640" i="3"/>
  <c r="L35" i="3"/>
  <c r="L67" i="3"/>
  <c r="L99" i="3"/>
  <c r="L131" i="3"/>
  <c r="L163" i="3"/>
  <c r="L195" i="3"/>
  <c r="L227" i="3"/>
  <c r="L259" i="3"/>
  <c r="L287" i="3"/>
  <c r="L345" i="3"/>
  <c r="L315" i="3"/>
  <c r="L371" i="3"/>
  <c r="L451" i="3"/>
  <c r="L483" i="3"/>
  <c r="L515" i="3"/>
  <c r="L547" i="3"/>
  <c r="L579" i="3"/>
  <c r="L611" i="3"/>
  <c r="L643" i="3"/>
  <c r="L425" i="3"/>
  <c r="L25" i="3"/>
  <c r="L57" i="3"/>
  <c r="L89" i="3"/>
  <c r="L121" i="3"/>
  <c r="L153" i="3"/>
  <c r="L185" i="3"/>
  <c r="L217" i="3"/>
  <c r="L249" i="3"/>
  <c r="L278" i="3"/>
  <c r="L306" i="3"/>
  <c r="L363" i="3"/>
  <c r="L335" i="3"/>
  <c r="L389" i="3"/>
  <c r="L417" i="3"/>
  <c r="L473" i="3"/>
  <c r="L505" i="3"/>
  <c r="L537" i="3"/>
  <c r="L569" i="3"/>
  <c r="L601" i="3"/>
  <c r="L633" i="3"/>
  <c r="L275" i="3"/>
  <c r="L21" i="3"/>
  <c r="L53" i="3"/>
  <c r="L85" i="3"/>
  <c r="L117" i="3"/>
  <c r="L149" i="3"/>
  <c r="L181" i="3"/>
  <c r="L213" i="3"/>
  <c r="L245" i="3"/>
  <c r="L302" i="3"/>
  <c r="L331" i="3"/>
  <c r="L360" i="3"/>
  <c r="L440" i="3"/>
  <c r="L413" i="3"/>
  <c r="L469" i="3"/>
  <c r="L501" i="3"/>
  <c r="L533" i="3"/>
  <c r="L565" i="3"/>
  <c r="L597" i="3"/>
  <c r="L629" i="3"/>
  <c r="L299" i="3"/>
  <c r="L272" i="3"/>
  <c r="L328" i="3"/>
  <c r="L18" i="3"/>
  <c r="L50" i="3"/>
  <c r="L82" i="3"/>
  <c r="L114" i="3"/>
  <c r="L146" i="3"/>
  <c r="L178" i="3"/>
  <c r="L210" i="3"/>
  <c r="L242" i="3"/>
  <c r="L438" i="3"/>
  <c r="L466" i="3"/>
  <c r="L498" i="3"/>
  <c r="L530" i="3"/>
  <c r="L562" i="3"/>
  <c r="L594" i="3"/>
  <c r="L626" i="3"/>
  <c r="L411" i="3"/>
  <c r="L384" i="3"/>
  <c r="L15" i="3"/>
  <c r="L295" i="3"/>
  <c r="L268" i="3"/>
  <c r="L46" i="3"/>
  <c r="L78" i="3"/>
  <c r="L110" i="3"/>
  <c r="L142" i="3"/>
  <c r="L174" i="3"/>
  <c r="L206" i="3"/>
  <c r="L238" i="3"/>
  <c r="L462" i="3"/>
  <c r="L494" i="3"/>
  <c r="L526" i="3"/>
  <c r="L558" i="3"/>
  <c r="L590" i="3"/>
  <c r="L622" i="3"/>
  <c r="L355" i="3"/>
  <c r="L407" i="3"/>
  <c r="L435" i="3"/>
  <c r="L380" i="3"/>
  <c r="L11" i="3"/>
  <c r="L265" i="3"/>
  <c r="L42" i="3"/>
  <c r="L74" i="3"/>
  <c r="L106" i="3"/>
  <c r="L138" i="3"/>
  <c r="L170" i="3"/>
  <c r="L202" i="3"/>
  <c r="L234" i="3"/>
  <c r="L322" i="3"/>
  <c r="L458" i="3"/>
  <c r="L490" i="3"/>
  <c r="L522" i="3"/>
  <c r="L554" i="3"/>
  <c r="L586" i="3"/>
  <c r="L618" i="3"/>
  <c r="L351" i="3"/>
  <c r="L403" i="3"/>
  <c r="L431" i="3"/>
  <c r="L377" i="3"/>
  <c r="L8" i="3"/>
  <c r="L261" i="3"/>
  <c r="L38" i="3"/>
  <c r="L70" i="3"/>
  <c r="L102" i="3"/>
  <c r="L134" i="3"/>
  <c r="L166" i="3"/>
  <c r="L198" i="3"/>
  <c r="L230" i="3"/>
  <c r="L290" i="3"/>
  <c r="L318" i="3"/>
  <c r="L374" i="3"/>
  <c r="L454" i="3"/>
  <c r="L486" i="3"/>
  <c r="L518" i="3"/>
  <c r="L550" i="3"/>
  <c r="L582" i="3"/>
  <c r="L614" i="3"/>
  <c r="L347" i="3"/>
  <c r="L428" i="3"/>
  <c r="L31" i="3"/>
  <c r="L63" i="3"/>
  <c r="L95" i="3"/>
  <c r="L127" i="3"/>
  <c r="L159" i="3"/>
  <c r="L191" i="3"/>
  <c r="L223" i="3"/>
  <c r="L255" i="3"/>
  <c r="L284" i="3"/>
  <c r="L394" i="3"/>
  <c r="L479" i="3"/>
  <c r="L511" i="3"/>
  <c r="L543" i="3"/>
  <c r="L575" i="3"/>
  <c r="L607" i="3"/>
  <c r="L639" i="3"/>
  <c r="L341" i="3"/>
  <c r="L311" i="3"/>
  <c r="L369" i="3"/>
  <c r="L421" i="3"/>
  <c r="L28" i="3"/>
  <c r="L60" i="3"/>
  <c r="L92" i="3"/>
  <c r="L124" i="3"/>
  <c r="L156" i="3"/>
  <c r="L188" i="3"/>
  <c r="L220" i="3"/>
  <c r="L252" i="3"/>
  <c r="L281" i="3"/>
  <c r="L338" i="3"/>
  <c r="L366" i="3"/>
  <c r="L418" i="3"/>
  <c r="L446" i="3"/>
  <c r="L309" i="3"/>
  <c r="L476" i="3"/>
  <c r="L508" i="3"/>
  <c r="L540" i="3"/>
  <c r="L572" i="3"/>
  <c r="L604" i="3"/>
  <c r="L636" i="3"/>
  <c r="L24" i="3"/>
  <c r="L56" i="3"/>
  <c r="L88" i="3"/>
  <c r="L120" i="3"/>
  <c r="L152" i="3"/>
  <c r="L184" i="3"/>
  <c r="L216" i="3"/>
  <c r="L248" i="3"/>
  <c r="L277" i="3"/>
  <c r="L334" i="3"/>
  <c r="L305" i="3"/>
  <c r="L443" i="3"/>
  <c r="L388" i="3"/>
  <c r="L416" i="3"/>
  <c r="L472" i="3"/>
  <c r="L504" i="3"/>
  <c r="L536" i="3"/>
  <c r="L568" i="3"/>
  <c r="L600" i="3"/>
  <c r="L632" i="3"/>
  <c r="L20" i="3"/>
  <c r="L52" i="3"/>
  <c r="L84" i="3"/>
  <c r="L116" i="3"/>
  <c r="L148" i="3"/>
  <c r="L180" i="3"/>
  <c r="L212" i="3"/>
  <c r="L244" i="3"/>
  <c r="L301" i="3"/>
  <c r="L274" i="3"/>
  <c r="L330" i="3"/>
  <c r="L386" i="3"/>
  <c r="L359" i="3"/>
  <c r="L412" i="3"/>
  <c r="L468" i="3"/>
  <c r="L500" i="3"/>
  <c r="L532" i="3"/>
  <c r="L564" i="3"/>
  <c r="L596" i="3"/>
  <c r="L628" i="3"/>
  <c r="L271" i="3"/>
  <c r="L49" i="3"/>
  <c r="L81" i="3"/>
  <c r="L113" i="3"/>
  <c r="L145" i="3"/>
  <c r="L177" i="3"/>
  <c r="L209" i="3"/>
  <c r="L241" i="3"/>
  <c r="L298" i="3"/>
  <c r="L410" i="3"/>
  <c r="L383" i="3"/>
  <c r="L327" i="3"/>
  <c r="L357" i="3"/>
  <c r="L465" i="3"/>
  <c r="L497" i="3"/>
  <c r="L529" i="3"/>
  <c r="L561" i="3"/>
  <c r="L593" i="3"/>
  <c r="L625" i="3"/>
  <c r="L45" i="3"/>
  <c r="L77" i="3"/>
  <c r="L109" i="3"/>
  <c r="L141" i="3"/>
  <c r="L173" i="3"/>
  <c r="L205" i="3"/>
  <c r="L237" i="3"/>
  <c r="L14" i="3"/>
  <c r="L294" i="3"/>
  <c r="L354" i="3"/>
  <c r="L406" i="3"/>
  <c r="L434" i="3"/>
  <c r="L379" i="3"/>
  <c r="L325" i="3"/>
  <c r="L461" i="3"/>
  <c r="L493" i="3"/>
  <c r="L525" i="3"/>
  <c r="L557" i="3"/>
  <c r="L589" i="3"/>
  <c r="L621" i="3"/>
  <c r="L264" i="3"/>
  <c r="L292" i="3"/>
  <c r="L41" i="3"/>
  <c r="L73" i="3"/>
  <c r="L105" i="3"/>
  <c r="L137" i="3"/>
  <c r="L169" i="3"/>
  <c r="L201" i="3"/>
  <c r="L233" i="3"/>
  <c r="L10" i="3"/>
  <c r="L321" i="3"/>
  <c r="L350" i="3"/>
  <c r="L402" i="3"/>
  <c r="L430" i="3"/>
  <c r="L457" i="3"/>
  <c r="L489" i="3"/>
  <c r="L521" i="3"/>
  <c r="L553" i="3"/>
  <c r="L585" i="3"/>
  <c r="L617" i="3"/>
  <c r="L7" i="3"/>
  <c r="L37" i="3"/>
  <c r="L69" i="3"/>
  <c r="L101" i="3"/>
  <c r="L133" i="3"/>
  <c r="L165" i="3"/>
  <c r="L197" i="3"/>
  <c r="L229" i="3"/>
  <c r="L289" i="3"/>
  <c r="L346" i="3"/>
  <c r="L399" i="3"/>
  <c r="L427" i="3"/>
  <c r="L317" i="3"/>
  <c r="L373" i="3"/>
  <c r="L453" i="3"/>
  <c r="L485" i="3"/>
  <c r="L517" i="3"/>
  <c r="L549" i="3"/>
  <c r="L581" i="3"/>
  <c r="L613" i="3"/>
  <c r="L36" i="3"/>
  <c r="L68" i="3"/>
  <c r="L100" i="3"/>
  <c r="L132" i="3"/>
  <c r="L164" i="3"/>
  <c r="L196" i="3"/>
  <c r="L228" i="3"/>
  <c r="L260" i="3"/>
  <c r="L288" i="3"/>
  <c r="L316" i="3"/>
  <c r="L398" i="3"/>
  <c r="L426" i="3"/>
  <c r="L372" i="3"/>
  <c r="L452" i="3"/>
  <c r="L484" i="3"/>
  <c r="L516" i="3"/>
  <c r="L548" i="3"/>
  <c r="L580" i="3"/>
  <c r="L612" i="3"/>
  <c r="L6" i="3"/>
  <c r="L283" i="3"/>
  <c r="L340" i="3"/>
  <c r="L30" i="3"/>
  <c r="L62" i="3"/>
  <c r="L94" i="3"/>
  <c r="L126" i="3"/>
  <c r="L158" i="3"/>
  <c r="L190" i="3"/>
  <c r="L222" i="3"/>
  <c r="L254" i="3"/>
  <c r="L478" i="3"/>
  <c r="L510" i="3"/>
  <c r="L542" i="3"/>
  <c r="L574" i="3"/>
  <c r="L606" i="3"/>
  <c r="L638" i="3"/>
  <c r="L447" i="3"/>
  <c r="L368" i="3"/>
  <c r="L420" i="3"/>
  <c r="L393" i="3"/>
  <c r="L27" i="3"/>
  <c r="L59" i="3"/>
  <c r="L91" i="3"/>
  <c r="L123" i="3"/>
  <c r="L155" i="3"/>
  <c r="L187" i="3"/>
  <c r="L219" i="3"/>
  <c r="L251" i="3"/>
  <c r="L280" i="3"/>
  <c r="L308" i="3"/>
  <c r="L337" i="3"/>
  <c r="L391" i="3"/>
  <c r="L475" i="3"/>
  <c r="L507" i="3"/>
  <c r="L539" i="3"/>
  <c r="L571" i="3"/>
  <c r="L603" i="3"/>
  <c r="L635" i="3"/>
  <c r="L365" i="3"/>
  <c r="L445" i="3"/>
  <c r="L23" i="3"/>
  <c r="L55" i="3"/>
  <c r="L87" i="3"/>
  <c r="L119" i="3"/>
  <c r="L151" i="3"/>
  <c r="L183" i="3"/>
  <c r="L215" i="3"/>
  <c r="L247" i="3"/>
  <c r="L304" i="3"/>
  <c r="L362" i="3"/>
  <c r="L442" i="3"/>
  <c r="L387" i="3"/>
  <c r="L415" i="3"/>
  <c r="L471" i="3"/>
  <c r="L503" i="3"/>
  <c r="L535" i="3"/>
  <c r="L567" i="3"/>
  <c r="L599" i="3"/>
  <c r="L631" i="3"/>
  <c r="L333" i="3"/>
  <c r="L344" i="3"/>
  <c r="L34" i="3"/>
  <c r="L66" i="3"/>
  <c r="L98" i="3"/>
  <c r="L130" i="3"/>
  <c r="L162" i="3"/>
  <c r="L194" i="3"/>
  <c r="L226" i="3"/>
  <c r="L258" i="3"/>
  <c r="L286" i="3"/>
  <c r="L314" i="3"/>
  <c r="L450" i="3"/>
  <c r="L482" i="3"/>
  <c r="L514" i="3"/>
  <c r="L546" i="3"/>
  <c r="L578" i="3"/>
  <c r="L610" i="3"/>
  <c r="L642" i="3"/>
  <c r="L424" i="3"/>
  <c r="L397" i="3"/>
  <c r="L48" i="3"/>
  <c r="L80" i="3"/>
  <c r="L112" i="3"/>
  <c r="L144" i="3"/>
  <c r="L176" i="3"/>
  <c r="L208" i="3"/>
  <c r="L240" i="3"/>
  <c r="L297" i="3"/>
  <c r="L270" i="3"/>
  <c r="L382" i="3"/>
  <c r="L356" i="3"/>
  <c r="L464" i="3"/>
  <c r="L496" i="3"/>
  <c r="L528" i="3"/>
  <c r="L560" i="3"/>
  <c r="L592" i="3"/>
  <c r="L624" i="3"/>
  <c r="L409" i="3"/>
  <c r="L437" i="3"/>
  <c r="L267" i="3"/>
  <c r="L44" i="3"/>
  <c r="L76" i="3"/>
  <c r="L108" i="3"/>
  <c r="L140" i="3"/>
  <c r="L172" i="3"/>
  <c r="L204" i="3"/>
  <c r="L236" i="3"/>
  <c r="L324" i="3"/>
  <c r="L13" i="3"/>
  <c r="L378" i="3"/>
  <c r="L460" i="3"/>
  <c r="L492" i="3"/>
  <c r="L524" i="3"/>
  <c r="L556" i="3"/>
  <c r="L588" i="3"/>
  <c r="L620" i="3"/>
  <c r="L353" i="3"/>
  <c r="L405" i="3"/>
  <c r="L433" i="3"/>
  <c r="L263" i="3"/>
  <c r="L291" i="3"/>
  <c r="L40" i="3"/>
  <c r="L72" i="3"/>
  <c r="L104" i="3"/>
  <c r="L136" i="3"/>
  <c r="L168" i="3"/>
  <c r="L200" i="3"/>
  <c r="L232" i="3"/>
  <c r="L320" i="3"/>
  <c r="L376" i="3"/>
  <c r="L456" i="3"/>
  <c r="L488" i="3"/>
  <c r="L520" i="3"/>
  <c r="L552" i="3"/>
  <c r="L584" i="3"/>
  <c r="L616" i="3"/>
  <c r="L349" i="3"/>
  <c r="L401" i="3"/>
  <c r="L33" i="3"/>
  <c r="L65" i="3"/>
  <c r="L97" i="3"/>
  <c r="L129" i="3"/>
  <c r="L161" i="3"/>
  <c r="L193" i="3"/>
  <c r="L225" i="3"/>
  <c r="L257" i="3"/>
  <c r="L313" i="3"/>
  <c r="L370" i="3"/>
  <c r="L423" i="3"/>
  <c r="L396" i="3"/>
  <c r="L343" i="3"/>
  <c r="L449" i="3"/>
  <c r="L481" i="3"/>
  <c r="L513" i="3"/>
  <c r="L545" i="3"/>
  <c r="L577" i="3"/>
  <c r="L609" i="3"/>
  <c r="L641" i="3"/>
  <c r="L29" i="3"/>
  <c r="L61" i="3"/>
  <c r="L93" i="3"/>
  <c r="L125" i="3"/>
  <c r="L157" i="3"/>
  <c r="L189" i="3"/>
  <c r="L221" i="3"/>
  <c r="L253" i="3"/>
  <c r="L282" i="3"/>
  <c r="L310" i="3"/>
  <c r="L339" i="3"/>
  <c r="L367" i="3"/>
  <c r="L419" i="3"/>
  <c r="L392" i="3"/>
  <c r="L477" i="3"/>
  <c r="L509" i="3"/>
  <c r="L541" i="3"/>
  <c r="L573" i="3"/>
  <c r="L605" i="3"/>
  <c r="L637" i="3"/>
  <c r="L279" i="3"/>
  <c r="L336" i="3"/>
  <c r="L26" i="3"/>
  <c r="L58" i="3"/>
  <c r="L90" i="3"/>
  <c r="L122" i="3"/>
  <c r="L154" i="3"/>
  <c r="L186" i="3"/>
  <c r="L218" i="3"/>
  <c r="L250" i="3"/>
  <c r="L390" i="3"/>
  <c r="L474" i="3"/>
  <c r="L506" i="3"/>
  <c r="L538" i="3"/>
  <c r="L570" i="3"/>
  <c r="L602" i="3"/>
  <c r="L634" i="3"/>
  <c r="L307" i="3"/>
  <c r="L364" i="3"/>
  <c r="L444" i="3"/>
  <c r="L303" i="3"/>
  <c r="L276" i="3"/>
  <c r="L332" i="3"/>
  <c r="L22" i="3"/>
  <c r="L54" i="3"/>
  <c r="L86" i="3"/>
  <c r="L118" i="3"/>
  <c r="L150" i="3"/>
  <c r="L182" i="3"/>
  <c r="L214" i="3"/>
  <c r="L246" i="3"/>
  <c r="L414" i="3"/>
  <c r="L470" i="3"/>
  <c r="L502" i="3"/>
  <c r="L534" i="3"/>
  <c r="L566" i="3"/>
  <c r="L598" i="3"/>
  <c r="L630" i="3"/>
  <c r="L361" i="3"/>
  <c r="L441" i="3"/>
  <c r="L19" i="3"/>
  <c r="L51" i="3"/>
  <c r="L83" i="3"/>
  <c r="L115" i="3"/>
  <c r="L147" i="3"/>
  <c r="L179" i="3"/>
  <c r="L211" i="3"/>
  <c r="L243" i="3"/>
  <c r="L300" i="3"/>
  <c r="L273" i="3"/>
  <c r="L329" i="3"/>
  <c r="L358" i="3"/>
  <c r="L439" i="3"/>
  <c r="L467" i="3"/>
  <c r="L499" i="3"/>
  <c r="L531" i="3"/>
  <c r="L563" i="3"/>
  <c r="L595" i="3"/>
  <c r="L627" i="3"/>
  <c r="L385" i="3"/>
  <c r="L47" i="3"/>
  <c r="L79" i="3"/>
  <c r="L111" i="3"/>
  <c r="L143" i="3"/>
  <c r="L175" i="3"/>
  <c r="L207" i="3"/>
  <c r="L239" i="3"/>
  <c r="L16" i="3"/>
  <c r="L296" i="3"/>
  <c r="L269" i="3"/>
  <c r="L326" i="3"/>
  <c r="L463" i="3"/>
  <c r="L495" i="3"/>
  <c r="L527" i="3"/>
  <c r="L559" i="3"/>
  <c r="L591" i="3"/>
  <c r="L623" i="3"/>
  <c r="L408" i="3"/>
  <c r="L436" i="3"/>
  <c r="L381" i="3"/>
  <c r="L43" i="3"/>
  <c r="L75" i="3"/>
  <c r="L107" i="3"/>
  <c r="L139" i="3"/>
  <c r="L171" i="3"/>
  <c r="L203" i="3"/>
  <c r="L235" i="3"/>
  <c r="L12" i="3"/>
  <c r="L293" i="3"/>
  <c r="L266" i="3"/>
  <c r="L323" i="3"/>
  <c r="L459" i="3"/>
  <c r="L491" i="3"/>
  <c r="L523" i="3"/>
  <c r="L555" i="3"/>
  <c r="L587" i="3"/>
  <c r="L619" i="3"/>
  <c r="L352" i="3"/>
  <c r="L404" i="3"/>
  <c r="L432" i="3"/>
  <c r="L39" i="3"/>
  <c r="L71" i="3"/>
  <c r="L103" i="3"/>
  <c r="L135" i="3"/>
  <c r="L167" i="3"/>
  <c r="L199" i="3"/>
  <c r="L231" i="3"/>
  <c r="L9" i="3"/>
  <c r="L262" i="3"/>
  <c r="L375" i="3"/>
  <c r="L455" i="3"/>
  <c r="L487" i="3"/>
  <c r="L519" i="3"/>
  <c r="L551" i="3"/>
  <c r="L583" i="3"/>
  <c r="L615" i="3"/>
  <c r="L348" i="3"/>
  <c r="L400" i="3"/>
  <c r="L319" i="3"/>
  <c r="L429" i="3"/>
  <c r="B258" i="2"/>
  <c r="C258" i="2"/>
  <c r="D258" i="2"/>
  <c r="E258" i="2"/>
  <c r="F258" i="2"/>
  <c r="H258" i="2"/>
  <c r="I258" i="2"/>
  <c r="J258" i="2"/>
  <c r="B259" i="2"/>
  <c r="C259" i="2"/>
  <c r="D259" i="2"/>
  <c r="E259" i="2"/>
  <c r="F259" i="2"/>
  <c r="H259" i="2"/>
  <c r="I259" i="2"/>
  <c r="J259" i="2"/>
  <c r="B260" i="2"/>
  <c r="C260" i="2"/>
  <c r="D260" i="2"/>
  <c r="E260" i="2"/>
  <c r="F260" i="2"/>
  <c r="H260" i="2"/>
  <c r="I260" i="2"/>
  <c r="J260" i="2"/>
  <c r="B261" i="2"/>
  <c r="C261" i="2"/>
  <c r="D261" i="2"/>
  <c r="E261" i="2"/>
  <c r="F261" i="2"/>
  <c r="H261" i="2"/>
  <c r="I261" i="2"/>
  <c r="J261" i="2"/>
  <c r="B262" i="2"/>
  <c r="C262" i="2"/>
  <c r="D262" i="2"/>
  <c r="E262" i="2"/>
  <c r="F262" i="2"/>
  <c r="H262" i="2"/>
  <c r="I262" i="2"/>
  <c r="J262" i="2"/>
  <c r="B263" i="2"/>
  <c r="C263" i="2"/>
  <c r="D263" i="2"/>
  <c r="E263" i="2"/>
  <c r="F263" i="2"/>
  <c r="H263" i="2"/>
  <c r="I263" i="2"/>
  <c r="J263" i="2"/>
  <c r="B264" i="2"/>
  <c r="C264" i="2"/>
  <c r="D264" i="2"/>
  <c r="E264" i="2"/>
  <c r="F264" i="2"/>
  <c r="H264" i="2"/>
  <c r="I264" i="2"/>
  <c r="J264" i="2"/>
  <c r="B265" i="2"/>
  <c r="C265" i="2"/>
  <c r="D265" i="2"/>
  <c r="E265" i="2"/>
  <c r="F265" i="2"/>
  <c r="H265" i="2"/>
  <c r="I265" i="2"/>
  <c r="J265" i="2"/>
  <c r="B266" i="2"/>
  <c r="C266" i="2"/>
  <c r="D266" i="2"/>
  <c r="E266" i="2"/>
  <c r="F266" i="2"/>
  <c r="H266" i="2"/>
  <c r="I266" i="2"/>
  <c r="J266" i="2"/>
  <c r="B267" i="2"/>
  <c r="C267" i="2"/>
  <c r="D267" i="2"/>
  <c r="E267" i="2"/>
  <c r="F267" i="2"/>
  <c r="H267" i="2"/>
  <c r="I267" i="2"/>
  <c r="J267" i="2"/>
  <c r="B268" i="2"/>
  <c r="C268" i="2"/>
  <c r="D268" i="2"/>
  <c r="E268" i="2"/>
  <c r="F268" i="2"/>
  <c r="H268" i="2"/>
  <c r="I268" i="2"/>
  <c r="J268" i="2"/>
  <c r="B269" i="2"/>
  <c r="C269" i="2"/>
  <c r="D269" i="2"/>
  <c r="E269" i="2"/>
  <c r="F269" i="2"/>
  <c r="H269" i="2"/>
  <c r="I269" i="2"/>
  <c r="J269" i="2"/>
  <c r="B270" i="2"/>
  <c r="C270" i="2"/>
  <c r="D270" i="2"/>
  <c r="E270" i="2"/>
  <c r="F270" i="2"/>
  <c r="H270" i="2"/>
  <c r="I270" i="2"/>
  <c r="J270" i="2"/>
  <c r="B271" i="2"/>
  <c r="C271" i="2"/>
  <c r="D271" i="2"/>
  <c r="E271" i="2"/>
  <c r="F271" i="2"/>
  <c r="H271" i="2"/>
  <c r="I271" i="2"/>
  <c r="J271" i="2"/>
  <c r="B272" i="2"/>
  <c r="C272" i="2"/>
  <c r="D272" i="2"/>
  <c r="E272" i="2"/>
  <c r="F272" i="2"/>
  <c r="H272" i="2"/>
  <c r="I272" i="2"/>
  <c r="J272" i="2"/>
  <c r="B273" i="2"/>
  <c r="C273" i="2"/>
  <c r="D273" i="2"/>
  <c r="E273" i="2"/>
  <c r="F273" i="2"/>
  <c r="H273" i="2"/>
  <c r="I273" i="2"/>
  <c r="J273" i="2"/>
  <c r="B274" i="2"/>
  <c r="C274" i="2"/>
  <c r="D274" i="2"/>
  <c r="E274" i="2"/>
  <c r="F274" i="2"/>
  <c r="H274" i="2"/>
  <c r="I274" i="2"/>
  <c r="J274" i="2"/>
  <c r="B275" i="2"/>
  <c r="C275" i="2"/>
  <c r="D275" i="2"/>
  <c r="E275" i="2"/>
  <c r="F275" i="2"/>
  <c r="H275" i="2"/>
  <c r="I275" i="2"/>
  <c r="J275" i="2"/>
  <c r="B276" i="2"/>
  <c r="C276" i="2"/>
  <c r="D276" i="2"/>
  <c r="E276" i="2"/>
  <c r="F276" i="2"/>
  <c r="H276" i="2"/>
  <c r="I276" i="2"/>
  <c r="J276" i="2"/>
  <c r="B277" i="2"/>
  <c r="C277" i="2"/>
  <c r="D277" i="2"/>
  <c r="E277" i="2"/>
  <c r="F277" i="2"/>
  <c r="H277" i="2"/>
  <c r="I277" i="2"/>
  <c r="J277" i="2"/>
  <c r="B278" i="2"/>
  <c r="C278" i="2"/>
  <c r="D278" i="2"/>
  <c r="E278" i="2"/>
  <c r="F278" i="2"/>
  <c r="H278" i="2"/>
  <c r="I278" i="2"/>
  <c r="J278" i="2"/>
  <c r="B279" i="2"/>
  <c r="C279" i="2"/>
  <c r="D279" i="2"/>
  <c r="E279" i="2"/>
  <c r="F279" i="2"/>
  <c r="H279" i="2"/>
  <c r="I279" i="2"/>
  <c r="J279" i="2"/>
  <c r="B280" i="2"/>
  <c r="C280" i="2"/>
  <c r="D280" i="2"/>
  <c r="E280" i="2"/>
  <c r="F280" i="2"/>
  <c r="H280" i="2"/>
  <c r="I280" i="2"/>
  <c r="J280" i="2"/>
  <c r="B281" i="2"/>
  <c r="C281" i="2"/>
  <c r="D281" i="2"/>
  <c r="E281" i="2"/>
  <c r="F281" i="2"/>
  <c r="H281" i="2"/>
  <c r="I281" i="2"/>
  <c r="J281" i="2"/>
  <c r="B282" i="2"/>
  <c r="C282" i="2"/>
  <c r="D282" i="2"/>
  <c r="E282" i="2"/>
  <c r="F282" i="2"/>
  <c r="H282" i="2"/>
  <c r="I282" i="2"/>
  <c r="J282" i="2"/>
  <c r="B283" i="2"/>
  <c r="C283" i="2"/>
  <c r="D283" i="2"/>
  <c r="E283" i="2"/>
  <c r="F283" i="2"/>
  <c r="H283" i="2"/>
  <c r="I283" i="2"/>
  <c r="J283" i="2"/>
  <c r="B284" i="2"/>
  <c r="C284" i="2"/>
  <c r="D284" i="2"/>
  <c r="E284" i="2"/>
  <c r="F284" i="2"/>
  <c r="H284" i="2"/>
  <c r="I284" i="2"/>
  <c r="J284" i="2"/>
  <c r="B285" i="2"/>
  <c r="C285" i="2"/>
  <c r="D285" i="2"/>
  <c r="E285" i="2"/>
  <c r="F285" i="2"/>
  <c r="H285" i="2"/>
  <c r="I285" i="2"/>
  <c r="J285" i="2"/>
  <c r="B286" i="2"/>
  <c r="C286" i="2"/>
  <c r="D286" i="2"/>
  <c r="E286" i="2"/>
  <c r="F286" i="2"/>
  <c r="H286" i="2"/>
  <c r="I286" i="2"/>
  <c r="J286" i="2"/>
  <c r="B287" i="2"/>
  <c r="C287" i="2"/>
  <c r="D287" i="2"/>
  <c r="E287" i="2"/>
  <c r="F287" i="2"/>
  <c r="H287" i="2"/>
  <c r="I287" i="2"/>
  <c r="J287" i="2"/>
  <c r="B288" i="2"/>
  <c r="C288" i="2"/>
  <c r="D288" i="2"/>
  <c r="E288" i="2"/>
  <c r="F288" i="2"/>
  <c r="H288" i="2"/>
  <c r="I288" i="2"/>
  <c r="J288" i="2"/>
  <c r="B289" i="2"/>
  <c r="C289" i="2"/>
  <c r="D289" i="2"/>
  <c r="E289" i="2"/>
  <c r="F289" i="2"/>
  <c r="H289" i="2"/>
  <c r="I289" i="2"/>
  <c r="J289" i="2"/>
  <c r="B290" i="2"/>
  <c r="C290" i="2"/>
  <c r="D290" i="2"/>
  <c r="E290" i="2"/>
  <c r="F290" i="2"/>
  <c r="H290" i="2"/>
  <c r="I290" i="2"/>
  <c r="J290" i="2"/>
  <c r="B291" i="2"/>
  <c r="C291" i="2"/>
  <c r="D291" i="2"/>
  <c r="E291" i="2"/>
  <c r="F291" i="2"/>
  <c r="H291" i="2"/>
  <c r="I291" i="2"/>
  <c r="J291" i="2"/>
  <c r="B292" i="2"/>
  <c r="C292" i="2"/>
  <c r="D292" i="2"/>
  <c r="E292" i="2"/>
  <c r="F292" i="2"/>
  <c r="H292" i="2"/>
  <c r="I292" i="2"/>
  <c r="J292" i="2"/>
  <c r="B293" i="2"/>
  <c r="C293" i="2"/>
  <c r="D293" i="2"/>
  <c r="E293" i="2"/>
  <c r="F293" i="2"/>
  <c r="H293" i="2"/>
  <c r="I293" i="2"/>
  <c r="J293" i="2"/>
  <c r="B294" i="2"/>
  <c r="C294" i="2"/>
  <c r="D294" i="2"/>
  <c r="E294" i="2"/>
  <c r="F294" i="2"/>
  <c r="H294" i="2"/>
  <c r="I294" i="2"/>
  <c r="J294" i="2"/>
  <c r="B295" i="2"/>
  <c r="C295" i="2"/>
  <c r="D295" i="2"/>
  <c r="E295" i="2"/>
  <c r="F295" i="2"/>
  <c r="H295" i="2"/>
  <c r="I295" i="2"/>
  <c r="J295" i="2"/>
  <c r="B296" i="2"/>
  <c r="C296" i="2"/>
  <c r="D296" i="2"/>
  <c r="E296" i="2"/>
  <c r="F296" i="2"/>
  <c r="H296" i="2"/>
  <c r="I296" i="2"/>
  <c r="J296" i="2"/>
  <c r="B297" i="2"/>
  <c r="C297" i="2"/>
  <c r="D297" i="2"/>
  <c r="E297" i="2"/>
  <c r="F297" i="2"/>
  <c r="H297" i="2"/>
  <c r="I297" i="2"/>
  <c r="J297" i="2"/>
  <c r="B298" i="2"/>
  <c r="C298" i="2"/>
  <c r="D298" i="2"/>
  <c r="E298" i="2"/>
  <c r="F298" i="2"/>
  <c r="H298" i="2"/>
  <c r="I298" i="2"/>
  <c r="J298" i="2"/>
  <c r="B299" i="2"/>
  <c r="C299" i="2"/>
  <c r="D299" i="2"/>
  <c r="E299" i="2"/>
  <c r="F299" i="2"/>
  <c r="H299" i="2"/>
  <c r="I299" i="2"/>
  <c r="J299" i="2"/>
  <c r="B300" i="2"/>
  <c r="C300" i="2"/>
  <c r="D300" i="2"/>
  <c r="E300" i="2"/>
  <c r="F300" i="2"/>
  <c r="H300" i="2"/>
  <c r="I300" i="2"/>
  <c r="J300" i="2"/>
  <c r="B301" i="2"/>
  <c r="C301" i="2"/>
  <c r="D301" i="2"/>
  <c r="E301" i="2"/>
  <c r="F301" i="2"/>
  <c r="H301" i="2"/>
  <c r="I301" i="2"/>
  <c r="J301" i="2"/>
  <c r="B302" i="2"/>
  <c r="C302" i="2"/>
  <c r="D302" i="2"/>
  <c r="E302" i="2"/>
  <c r="F302" i="2"/>
  <c r="H302" i="2"/>
  <c r="I302" i="2"/>
  <c r="J302" i="2"/>
  <c r="B303" i="2"/>
  <c r="C303" i="2"/>
  <c r="D303" i="2"/>
  <c r="E303" i="2"/>
  <c r="F303" i="2"/>
  <c r="H303" i="2"/>
  <c r="I303" i="2"/>
  <c r="J303" i="2"/>
  <c r="B304" i="2"/>
  <c r="C304" i="2"/>
  <c r="D304" i="2"/>
  <c r="E304" i="2"/>
  <c r="F304" i="2"/>
  <c r="H304" i="2"/>
  <c r="I304" i="2"/>
  <c r="J304" i="2"/>
  <c r="B305" i="2"/>
  <c r="C305" i="2"/>
  <c r="D305" i="2"/>
  <c r="E305" i="2"/>
  <c r="F305" i="2"/>
  <c r="H305" i="2"/>
  <c r="I305" i="2"/>
  <c r="J305" i="2"/>
  <c r="B306" i="2"/>
  <c r="C306" i="2"/>
  <c r="D306" i="2"/>
  <c r="E306" i="2"/>
  <c r="F306" i="2"/>
  <c r="H306" i="2"/>
  <c r="I306" i="2"/>
  <c r="J306" i="2"/>
  <c r="B307" i="2"/>
  <c r="C307" i="2"/>
  <c r="D307" i="2"/>
  <c r="E307" i="2"/>
  <c r="F307" i="2"/>
  <c r="H307" i="2"/>
  <c r="I307" i="2"/>
  <c r="J307" i="2"/>
  <c r="B308" i="2"/>
  <c r="C308" i="2"/>
  <c r="D308" i="2"/>
  <c r="E308" i="2"/>
  <c r="F308" i="2"/>
  <c r="H308" i="2"/>
  <c r="I308" i="2"/>
  <c r="J308" i="2"/>
  <c r="B309" i="2"/>
  <c r="C309" i="2"/>
  <c r="D309" i="2"/>
  <c r="E309" i="2"/>
  <c r="F309" i="2"/>
  <c r="H309" i="2"/>
  <c r="I309" i="2"/>
  <c r="J309" i="2"/>
  <c r="B310" i="2"/>
  <c r="C310" i="2"/>
  <c r="D310" i="2"/>
  <c r="E310" i="2"/>
  <c r="F310" i="2"/>
  <c r="H310" i="2"/>
  <c r="I310" i="2"/>
  <c r="J310" i="2"/>
  <c r="B311" i="2"/>
  <c r="C311" i="2"/>
  <c r="D311" i="2"/>
  <c r="E311" i="2"/>
  <c r="F311" i="2"/>
  <c r="H311" i="2"/>
  <c r="I311" i="2"/>
  <c r="J311" i="2"/>
  <c r="B312" i="2"/>
  <c r="C312" i="2"/>
  <c r="D312" i="2"/>
  <c r="E312" i="2"/>
  <c r="F312" i="2"/>
  <c r="H312" i="2"/>
  <c r="I312" i="2"/>
  <c r="J312" i="2"/>
  <c r="B313" i="2"/>
  <c r="C313" i="2"/>
  <c r="D313" i="2"/>
  <c r="E313" i="2"/>
  <c r="F313" i="2"/>
  <c r="H313" i="2"/>
  <c r="I313" i="2"/>
  <c r="J313" i="2"/>
  <c r="B314" i="2"/>
  <c r="C314" i="2"/>
  <c r="D314" i="2"/>
  <c r="E314" i="2"/>
  <c r="F314" i="2"/>
  <c r="H314" i="2"/>
  <c r="I314" i="2"/>
  <c r="J314" i="2"/>
  <c r="B315" i="2"/>
  <c r="C315" i="2"/>
  <c r="D315" i="2"/>
  <c r="E315" i="2"/>
  <c r="F315" i="2"/>
  <c r="H315" i="2"/>
  <c r="I315" i="2"/>
  <c r="J315" i="2"/>
  <c r="B316" i="2"/>
  <c r="C316" i="2"/>
  <c r="D316" i="2"/>
  <c r="E316" i="2"/>
  <c r="F316" i="2"/>
  <c r="H316" i="2"/>
  <c r="I316" i="2"/>
  <c r="J316" i="2"/>
  <c r="B317" i="2"/>
  <c r="C317" i="2"/>
  <c r="D317" i="2"/>
  <c r="E317" i="2"/>
  <c r="F317" i="2"/>
  <c r="H317" i="2"/>
  <c r="I317" i="2"/>
  <c r="J317" i="2"/>
  <c r="B318" i="2"/>
  <c r="C318" i="2"/>
  <c r="D318" i="2"/>
  <c r="E318" i="2"/>
  <c r="F318" i="2"/>
  <c r="H318" i="2"/>
  <c r="I318" i="2"/>
  <c r="J318" i="2"/>
  <c r="B319" i="2"/>
  <c r="C319" i="2"/>
  <c r="D319" i="2"/>
  <c r="E319" i="2"/>
  <c r="F319" i="2"/>
  <c r="H319" i="2"/>
  <c r="I319" i="2"/>
  <c r="J319" i="2"/>
  <c r="B320" i="2"/>
  <c r="C320" i="2"/>
  <c r="D320" i="2"/>
  <c r="E320" i="2"/>
  <c r="F320" i="2"/>
  <c r="H320" i="2"/>
  <c r="I320" i="2"/>
  <c r="J320" i="2"/>
  <c r="B321" i="2"/>
  <c r="C321" i="2"/>
  <c r="D321" i="2"/>
  <c r="E321" i="2"/>
  <c r="F321" i="2"/>
  <c r="H321" i="2"/>
  <c r="I321" i="2"/>
  <c r="J321" i="2"/>
  <c r="B322" i="2"/>
  <c r="C322" i="2"/>
  <c r="D322" i="2"/>
  <c r="E322" i="2"/>
  <c r="F322" i="2"/>
  <c r="H322" i="2"/>
  <c r="I322" i="2"/>
  <c r="J322" i="2"/>
  <c r="B323" i="2"/>
  <c r="C323" i="2"/>
  <c r="D323" i="2"/>
  <c r="E323" i="2"/>
  <c r="F323" i="2"/>
  <c r="H323" i="2"/>
  <c r="I323" i="2"/>
  <c r="J323" i="2"/>
  <c r="B324" i="2"/>
  <c r="C324" i="2"/>
  <c r="D324" i="2"/>
  <c r="E324" i="2"/>
  <c r="F324" i="2"/>
  <c r="H324" i="2"/>
  <c r="I324" i="2"/>
  <c r="J324" i="2"/>
  <c r="B325" i="2"/>
  <c r="C325" i="2"/>
  <c r="D325" i="2"/>
  <c r="E325" i="2"/>
  <c r="F325" i="2"/>
  <c r="H325" i="2"/>
  <c r="I325" i="2"/>
  <c r="J325" i="2"/>
  <c r="B326" i="2"/>
  <c r="C326" i="2"/>
  <c r="D326" i="2"/>
  <c r="E326" i="2"/>
  <c r="F326" i="2"/>
  <c r="H326" i="2"/>
  <c r="I326" i="2"/>
  <c r="J326" i="2"/>
  <c r="B327" i="2"/>
  <c r="C327" i="2"/>
  <c r="D327" i="2"/>
  <c r="E327" i="2"/>
  <c r="F327" i="2"/>
  <c r="H327" i="2"/>
  <c r="I327" i="2"/>
  <c r="J327" i="2"/>
  <c r="B328" i="2"/>
  <c r="C328" i="2"/>
  <c r="D328" i="2"/>
  <c r="E328" i="2"/>
  <c r="F328" i="2"/>
  <c r="H328" i="2"/>
  <c r="I328" i="2"/>
  <c r="J328" i="2"/>
  <c r="B329" i="2"/>
  <c r="C329" i="2"/>
  <c r="D329" i="2"/>
  <c r="E329" i="2"/>
  <c r="F329" i="2"/>
  <c r="H329" i="2"/>
  <c r="I329" i="2"/>
  <c r="J329" i="2"/>
  <c r="B330" i="2"/>
  <c r="C330" i="2"/>
  <c r="D330" i="2"/>
  <c r="E330" i="2"/>
  <c r="F330" i="2"/>
  <c r="H330" i="2"/>
  <c r="I330" i="2"/>
  <c r="J330" i="2"/>
  <c r="B331" i="2"/>
  <c r="C331" i="2"/>
  <c r="D331" i="2"/>
  <c r="E331" i="2"/>
  <c r="F331" i="2"/>
  <c r="H331" i="2"/>
  <c r="I331" i="2"/>
  <c r="J331" i="2"/>
  <c r="B332" i="2"/>
  <c r="C332" i="2"/>
  <c r="D332" i="2"/>
  <c r="E332" i="2"/>
  <c r="F332" i="2"/>
  <c r="H332" i="2"/>
  <c r="I332" i="2"/>
  <c r="J332" i="2"/>
  <c r="B333" i="2"/>
  <c r="C333" i="2"/>
  <c r="D333" i="2"/>
  <c r="E333" i="2"/>
  <c r="F333" i="2"/>
  <c r="H333" i="2"/>
  <c r="I333" i="2"/>
  <c r="J333" i="2"/>
  <c r="B334" i="2"/>
  <c r="C334" i="2"/>
  <c r="D334" i="2"/>
  <c r="E334" i="2"/>
  <c r="F334" i="2"/>
  <c r="H334" i="2"/>
  <c r="I334" i="2"/>
  <c r="J334" i="2"/>
  <c r="B335" i="2"/>
  <c r="C335" i="2"/>
  <c r="D335" i="2"/>
  <c r="E335" i="2"/>
  <c r="F335" i="2"/>
  <c r="H335" i="2"/>
  <c r="I335" i="2"/>
  <c r="J335" i="2"/>
  <c r="B336" i="2"/>
  <c r="C336" i="2"/>
  <c r="D336" i="2"/>
  <c r="E336" i="2"/>
  <c r="F336" i="2"/>
  <c r="H336" i="2"/>
  <c r="I336" i="2"/>
  <c r="J336" i="2"/>
  <c r="B337" i="2"/>
  <c r="C337" i="2"/>
  <c r="D337" i="2"/>
  <c r="E337" i="2"/>
  <c r="F337" i="2"/>
  <c r="H337" i="2"/>
  <c r="I337" i="2"/>
  <c r="J337" i="2"/>
  <c r="B338" i="2"/>
  <c r="C338" i="2"/>
  <c r="D338" i="2"/>
  <c r="E338" i="2"/>
  <c r="F338" i="2"/>
  <c r="H338" i="2"/>
  <c r="I338" i="2"/>
  <c r="J338" i="2"/>
  <c r="B339" i="2"/>
  <c r="C339" i="2"/>
  <c r="D339" i="2"/>
  <c r="E339" i="2"/>
  <c r="F339" i="2"/>
  <c r="H339" i="2"/>
  <c r="I339" i="2"/>
  <c r="J339" i="2"/>
  <c r="B340" i="2"/>
  <c r="C340" i="2"/>
  <c r="D340" i="2"/>
  <c r="E340" i="2"/>
  <c r="F340" i="2"/>
  <c r="H340" i="2"/>
  <c r="I340" i="2"/>
  <c r="J340" i="2"/>
  <c r="B341" i="2"/>
  <c r="C341" i="2"/>
  <c r="D341" i="2"/>
  <c r="E341" i="2"/>
  <c r="F341" i="2"/>
  <c r="H341" i="2"/>
  <c r="I341" i="2"/>
  <c r="J341" i="2"/>
  <c r="B342" i="2"/>
  <c r="C342" i="2"/>
  <c r="D342" i="2"/>
  <c r="E342" i="2"/>
  <c r="F342" i="2"/>
  <c r="H342" i="2"/>
  <c r="I342" i="2"/>
  <c r="J342" i="2"/>
  <c r="B343" i="2"/>
  <c r="C343" i="2"/>
  <c r="D343" i="2"/>
  <c r="E343" i="2"/>
  <c r="F343" i="2"/>
  <c r="H343" i="2"/>
  <c r="I343" i="2"/>
  <c r="J343" i="2"/>
  <c r="B344" i="2"/>
  <c r="C344" i="2"/>
  <c r="D344" i="2"/>
  <c r="E344" i="2"/>
  <c r="F344" i="2"/>
  <c r="H344" i="2"/>
  <c r="I344" i="2"/>
  <c r="J344" i="2"/>
  <c r="B345" i="2"/>
  <c r="C345" i="2"/>
  <c r="D345" i="2"/>
  <c r="E345" i="2"/>
  <c r="F345" i="2"/>
  <c r="H345" i="2"/>
  <c r="I345" i="2"/>
  <c r="J345" i="2"/>
  <c r="B346" i="2"/>
  <c r="C346" i="2"/>
  <c r="D346" i="2"/>
  <c r="E346" i="2"/>
  <c r="F346" i="2"/>
  <c r="H346" i="2"/>
  <c r="I346" i="2"/>
  <c r="J346" i="2"/>
  <c r="B347" i="2"/>
  <c r="C347" i="2"/>
  <c r="D347" i="2"/>
  <c r="E347" i="2"/>
  <c r="F347" i="2"/>
  <c r="H347" i="2"/>
  <c r="I347" i="2"/>
  <c r="J347" i="2"/>
  <c r="B348" i="2"/>
  <c r="C348" i="2"/>
  <c r="D348" i="2"/>
  <c r="E348" i="2"/>
  <c r="F348" i="2"/>
  <c r="H348" i="2"/>
  <c r="I348" i="2"/>
  <c r="J348" i="2"/>
  <c r="B349" i="2"/>
  <c r="C349" i="2"/>
  <c r="D349" i="2"/>
  <c r="E349" i="2"/>
  <c r="F349" i="2"/>
  <c r="H349" i="2"/>
  <c r="I349" i="2"/>
  <c r="J349" i="2"/>
  <c r="B350" i="2"/>
  <c r="C350" i="2"/>
  <c r="D350" i="2"/>
  <c r="E350" i="2"/>
  <c r="F350" i="2"/>
  <c r="H350" i="2"/>
  <c r="I350" i="2"/>
  <c r="J350" i="2"/>
  <c r="B351" i="2"/>
  <c r="C351" i="2"/>
  <c r="D351" i="2"/>
  <c r="E351" i="2"/>
  <c r="F351" i="2"/>
  <c r="H351" i="2"/>
  <c r="I351" i="2"/>
  <c r="J351" i="2"/>
  <c r="B352" i="2"/>
  <c r="C352" i="2"/>
  <c r="D352" i="2"/>
  <c r="E352" i="2"/>
  <c r="F352" i="2"/>
  <c r="H352" i="2"/>
  <c r="I352" i="2"/>
  <c r="J352" i="2"/>
  <c r="B353" i="2"/>
  <c r="C353" i="2"/>
  <c r="D353" i="2"/>
  <c r="E353" i="2"/>
  <c r="F353" i="2"/>
  <c r="H353" i="2"/>
  <c r="I353" i="2"/>
  <c r="J353" i="2"/>
  <c r="B354" i="2"/>
  <c r="C354" i="2"/>
  <c r="D354" i="2"/>
  <c r="E354" i="2"/>
  <c r="F354" i="2"/>
  <c r="H354" i="2"/>
  <c r="I354" i="2"/>
  <c r="J354" i="2"/>
  <c r="B355" i="2"/>
  <c r="C355" i="2"/>
  <c r="D355" i="2"/>
  <c r="E355" i="2"/>
  <c r="F355" i="2"/>
  <c r="H355" i="2"/>
  <c r="I355" i="2"/>
  <c r="J355" i="2"/>
  <c r="B356" i="2"/>
  <c r="C356" i="2"/>
  <c r="D356" i="2"/>
  <c r="E356" i="2"/>
  <c r="F356" i="2"/>
  <c r="H356" i="2"/>
  <c r="I356" i="2"/>
  <c r="J356" i="2"/>
  <c r="B357" i="2"/>
  <c r="C357" i="2"/>
  <c r="D357" i="2"/>
  <c r="E357" i="2"/>
  <c r="F357" i="2"/>
  <c r="H357" i="2"/>
  <c r="I357" i="2"/>
  <c r="J357" i="2"/>
  <c r="B358" i="2"/>
  <c r="C358" i="2"/>
  <c r="D358" i="2"/>
  <c r="E358" i="2"/>
  <c r="F358" i="2"/>
  <c r="H358" i="2"/>
  <c r="I358" i="2"/>
  <c r="J358" i="2"/>
  <c r="B359" i="2"/>
  <c r="C359" i="2"/>
  <c r="D359" i="2"/>
  <c r="E359" i="2"/>
  <c r="F359" i="2"/>
  <c r="H359" i="2"/>
  <c r="I359" i="2"/>
  <c r="J359" i="2"/>
  <c r="B360" i="2"/>
  <c r="C360" i="2"/>
  <c r="D360" i="2"/>
  <c r="E360" i="2"/>
  <c r="F360" i="2"/>
  <c r="H360" i="2"/>
  <c r="I360" i="2"/>
  <c r="J360" i="2"/>
  <c r="B361" i="2"/>
  <c r="C361" i="2"/>
  <c r="D361" i="2"/>
  <c r="E361" i="2"/>
  <c r="F361" i="2"/>
  <c r="H361" i="2"/>
  <c r="I361" i="2"/>
  <c r="J361" i="2"/>
  <c r="B362" i="2"/>
  <c r="C362" i="2"/>
  <c r="D362" i="2"/>
  <c r="E362" i="2"/>
  <c r="F362" i="2"/>
  <c r="H362" i="2"/>
  <c r="I362" i="2"/>
  <c r="J362" i="2"/>
  <c r="B363" i="2"/>
  <c r="C363" i="2"/>
  <c r="D363" i="2"/>
  <c r="E363" i="2"/>
  <c r="F363" i="2"/>
  <c r="H363" i="2"/>
  <c r="I363" i="2"/>
  <c r="J363" i="2"/>
  <c r="B364" i="2"/>
  <c r="C364" i="2"/>
  <c r="D364" i="2"/>
  <c r="E364" i="2"/>
  <c r="F364" i="2"/>
  <c r="H364" i="2"/>
  <c r="I364" i="2"/>
  <c r="J364" i="2"/>
  <c r="B365" i="2"/>
  <c r="C365" i="2"/>
  <c r="D365" i="2"/>
  <c r="E365" i="2"/>
  <c r="F365" i="2"/>
  <c r="H365" i="2"/>
  <c r="I365" i="2"/>
  <c r="J365" i="2"/>
  <c r="B366" i="2"/>
  <c r="C366" i="2"/>
  <c r="D366" i="2"/>
  <c r="E366" i="2"/>
  <c r="F366" i="2"/>
  <c r="H366" i="2"/>
  <c r="I366" i="2"/>
  <c r="J366" i="2"/>
  <c r="B367" i="2"/>
  <c r="C367" i="2"/>
  <c r="D367" i="2"/>
  <c r="E367" i="2"/>
  <c r="F367" i="2"/>
  <c r="H367" i="2"/>
  <c r="I367" i="2"/>
  <c r="J367" i="2"/>
  <c r="B368" i="2"/>
  <c r="C368" i="2"/>
  <c r="D368" i="2"/>
  <c r="E368" i="2"/>
  <c r="F368" i="2"/>
  <c r="H368" i="2"/>
  <c r="I368" i="2"/>
  <c r="J368" i="2"/>
  <c r="B369" i="2"/>
  <c r="C369" i="2"/>
  <c r="D369" i="2"/>
  <c r="E369" i="2"/>
  <c r="F369" i="2"/>
  <c r="H369" i="2"/>
  <c r="I369" i="2"/>
  <c r="J369" i="2"/>
  <c r="B370" i="2"/>
  <c r="C370" i="2"/>
  <c r="D370" i="2"/>
  <c r="E370" i="2"/>
  <c r="F370" i="2"/>
  <c r="H370" i="2"/>
  <c r="I370" i="2"/>
  <c r="J370" i="2"/>
  <c r="B371" i="2"/>
  <c r="C371" i="2"/>
  <c r="D371" i="2"/>
  <c r="E371" i="2"/>
  <c r="F371" i="2"/>
  <c r="H371" i="2"/>
  <c r="I371" i="2"/>
  <c r="J371" i="2"/>
  <c r="B372" i="2"/>
  <c r="C372" i="2"/>
  <c r="D372" i="2"/>
  <c r="E372" i="2"/>
  <c r="F372" i="2"/>
  <c r="H372" i="2"/>
  <c r="I372" i="2"/>
  <c r="J372" i="2"/>
  <c r="B373" i="2"/>
  <c r="C373" i="2"/>
  <c r="D373" i="2"/>
  <c r="E373" i="2"/>
  <c r="F373" i="2"/>
  <c r="H373" i="2"/>
  <c r="I373" i="2"/>
  <c r="J373" i="2"/>
  <c r="B374" i="2"/>
  <c r="C374" i="2"/>
  <c r="D374" i="2"/>
  <c r="E374" i="2"/>
  <c r="F374" i="2"/>
  <c r="H374" i="2"/>
  <c r="I374" i="2"/>
  <c r="J374" i="2"/>
  <c r="B375" i="2"/>
  <c r="C375" i="2"/>
  <c r="D375" i="2"/>
  <c r="E375" i="2"/>
  <c r="F375" i="2"/>
  <c r="H375" i="2"/>
  <c r="I375" i="2"/>
  <c r="J375" i="2"/>
  <c r="B376" i="2"/>
  <c r="C376" i="2"/>
  <c r="D376" i="2"/>
  <c r="E376" i="2"/>
  <c r="F376" i="2"/>
  <c r="H376" i="2"/>
  <c r="I376" i="2"/>
  <c r="J376" i="2"/>
  <c r="B377" i="2"/>
  <c r="C377" i="2"/>
  <c r="D377" i="2"/>
  <c r="E377" i="2"/>
  <c r="F377" i="2"/>
  <c r="H377" i="2"/>
  <c r="I377" i="2"/>
  <c r="J377" i="2"/>
  <c r="B378" i="2"/>
  <c r="C378" i="2"/>
  <c r="D378" i="2"/>
  <c r="E378" i="2"/>
  <c r="F378" i="2"/>
  <c r="H378" i="2"/>
  <c r="I378" i="2"/>
  <c r="J378" i="2"/>
  <c r="B379" i="2"/>
  <c r="C379" i="2"/>
  <c r="D379" i="2"/>
  <c r="E379" i="2"/>
  <c r="F379" i="2"/>
  <c r="H379" i="2"/>
  <c r="I379" i="2"/>
  <c r="J379" i="2"/>
  <c r="B380" i="2"/>
  <c r="C380" i="2"/>
  <c r="D380" i="2"/>
  <c r="E380" i="2"/>
  <c r="F380" i="2"/>
  <c r="H380" i="2"/>
  <c r="I380" i="2"/>
  <c r="J380" i="2"/>
  <c r="B381" i="2"/>
  <c r="C381" i="2"/>
  <c r="D381" i="2"/>
  <c r="E381" i="2"/>
  <c r="F381" i="2"/>
  <c r="H381" i="2"/>
  <c r="I381" i="2"/>
  <c r="J381" i="2"/>
  <c r="B382" i="2"/>
  <c r="C382" i="2"/>
  <c r="D382" i="2"/>
  <c r="E382" i="2"/>
  <c r="F382" i="2"/>
  <c r="H382" i="2"/>
  <c r="I382" i="2"/>
  <c r="J382" i="2"/>
  <c r="B383" i="2"/>
  <c r="C383" i="2"/>
  <c r="D383" i="2"/>
  <c r="E383" i="2"/>
  <c r="F383" i="2"/>
  <c r="H383" i="2"/>
  <c r="I383" i="2"/>
  <c r="J383" i="2"/>
  <c r="B384" i="2"/>
  <c r="C384" i="2"/>
  <c r="D384" i="2"/>
  <c r="E384" i="2"/>
  <c r="F384" i="2"/>
  <c r="H384" i="2"/>
  <c r="I384" i="2"/>
  <c r="J384" i="2"/>
  <c r="B385" i="2"/>
  <c r="C385" i="2"/>
  <c r="D385" i="2"/>
  <c r="E385" i="2"/>
  <c r="F385" i="2"/>
  <c r="H385" i="2"/>
  <c r="I385" i="2"/>
  <c r="J385" i="2"/>
  <c r="B386" i="2"/>
  <c r="C386" i="2"/>
  <c r="D386" i="2"/>
  <c r="E386" i="2"/>
  <c r="F386" i="2"/>
  <c r="H386" i="2"/>
  <c r="I386" i="2"/>
  <c r="J386" i="2"/>
  <c r="B387" i="2"/>
  <c r="C387" i="2"/>
  <c r="D387" i="2"/>
  <c r="E387" i="2"/>
  <c r="F387" i="2"/>
  <c r="H387" i="2"/>
  <c r="I387" i="2"/>
  <c r="J387" i="2"/>
  <c r="B388" i="2"/>
  <c r="C388" i="2"/>
  <c r="D388" i="2"/>
  <c r="E388" i="2"/>
  <c r="F388" i="2"/>
  <c r="H388" i="2"/>
  <c r="I388" i="2"/>
  <c r="J388" i="2"/>
  <c r="B389" i="2"/>
  <c r="C389" i="2"/>
  <c r="D389" i="2"/>
  <c r="E389" i="2"/>
  <c r="F389" i="2"/>
  <c r="H389" i="2"/>
  <c r="I389" i="2"/>
  <c r="J389" i="2"/>
  <c r="B390" i="2"/>
  <c r="C390" i="2"/>
  <c r="D390" i="2"/>
  <c r="E390" i="2"/>
  <c r="F390" i="2"/>
  <c r="H390" i="2"/>
  <c r="I390" i="2"/>
  <c r="J390" i="2"/>
  <c r="B391" i="2"/>
  <c r="C391" i="2"/>
  <c r="D391" i="2"/>
  <c r="E391" i="2"/>
  <c r="F391" i="2"/>
  <c r="H391" i="2"/>
  <c r="I391" i="2"/>
  <c r="J391" i="2"/>
  <c r="B392" i="2"/>
  <c r="C392" i="2"/>
  <c r="D392" i="2"/>
  <c r="E392" i="2"/>
  <c r="F392" i="2"/>
  <c r="H392" i="2"/>
  <c r="I392" i="2"/>
  <c r="J392" i="2"/>
  <c r="B393" i="2"/>
  <c r="C393" i="2"/>
  <c r="D393" i="2"/>
  <c r="E393" i="2"/>
  <c r="F393" i="2"/>
  <c r="H393" i="2"/>
  <c r="I393" i="2"/>
  <c r="J393" i="2"/>
  <c r="B394" i="2"/>
  <c r="C394" i="2"/>
  <c r="D394" i="2"/>
  <c r="E394" i="2"/>
  <c r="F394" i="2"/>
  <c r="H394" i="2"/>
  <c r="I394" i="2"/>
  <c r="J394" i="2"/>
  <c r="B395" i="2"/>
  <c r="C395" i="2"/>
  <c r="D395" i="2"/>
  <c r="E395" i="2"/>
  <c r="F395" i="2"/>
  <c r="H395" i="2"/>
  <c r="I395" i="2"/>
  <c r="J395" i="2"/>
  <c r="B396" i="2"/>
  <c r="C396" i="2"/>
  <c r="D396" i="2"/>
  <c r="E396" i="2"/>
  <c r="F396" i="2"/>
  <c r="H396" i="2"/>
  <c r="I396" i="2"/>
  <c r="J396" i="2"/>
  <c r="B397" i="2"/>
  <c r="C397" i="2"/>
  <c r="D397" i="2"/>
  <c r="E397" i="2"/>
  <c r="F397" i="2"/>
  <c r="H397" i="2"/>
  <c r="I397" i="2"/>
  <c r="J397" i="2"/>
  <c r="B398" i="2"/>
  <c r="C398" i="2"/>
  <c r="D398" i="2"/>
  <c r="E398" i="2"/>
  <c r="F398" i="2"/>
  <c r="H398" i="2"/>
  <c r="I398" i="2"/>
  <c r="J398" i="2"/>
  <c r="B399" i="2"/>
  <c r="C399" i="2"/>
  <c r="D399" i="2"/>
  <c r="E399" i="2"/>
  <c r="F399" i="2"/>
  <c r="H399" i="2"/>
  <c r="I399" i="2"/>
  <c r="J399" i="2"/>
  <c r="B400" i="2"/>
  <c r="C400" i="2"/>
  <c r="D400" i="2"/>
  <c r="E400" i="2"/>
  <c r="F400" i="2"/>
  <c r="H400" i="2"/>
  <c r="I400" i="2"/>
  <c r="J400" i="2"/>
  <c r="B401" i="2"/>
  <c r="C401" i="2"/>
  <c r="D401" i="2"/>
  <c r="E401" i="2"/>
  <c r="F401" i="2"/>
  <c r="H401" i="2"/>
  <c r="I401" i="2"/>
  <c r="J401" i="2"/>
  <c r="B402" i="2"/>
  <c r="C402" i="2"/>
  <c r="D402" i="2"/>
  <c r="E402" i="2"/>
  <c r="F402" i="2"/>
  <c r="H402" i="2"/>
  <c r="I402" i="2"/>
  <c r="J402" i="2"/>
  <c r="B403" i="2"/>
  <c r="C403" i="2"/>
  <c r="D403" i="2"/>
  <c r="E403" i="2"/>
  <c r="F403" i="2"/>
  <c r="H403" i="2"/>
  <c r="I403" i="2"/>
  <c r="J403" i="2"/>
  <c r="B404" i="2"/>
  <c r="C404" i="2"/>
  <c r="D404" i="2"/>
  <c r="E404" i="2"/>
  <c r="F404" i="2"/>
  <c r="H404" i="2"/>
  <c r="I404" i="2"/>
  <c r="J404" i="2"/>
  <c r="B405" i="2"/>
  <c r="C405" i="2"/>
  <c r="D405" i="2"/>
  <c r="E405" i="2"/>
  <c r="F405" i="2"/>
  <c r="H405" i="2"/>
  <c r="I405" i="2"/>
  <c r="J405" i="2"/>
  <c r="B406" i="2"/>
  <c r="C406" i="2"/>
  <c r="D406" i="2"/>
  <c r="E406" i="2"/>
  <c r="F406" i="2"/>
  <c r="H406" i="2"/>
  <c r="I406" i="2"/>
  <c r="J406" i="2"/>
  <c r="B407" i="2"/>
  <c r="C407" i="2"/>
  <c r="D407" i="2"/>
  <c r="E407" i="2"/>
  <c r="F407" i="2"/>
  <c r="H407" i="2"/>
  <c r="I407" i="2"/>
  <c r="J407" i="2"/>
  <c r="B408" i="2"/>
  <c r="C408" i="2"/>
  <c r="D408" i="2"/>
  <c r="E408" i="2"/>
  <c r="F408" i="2"/>
  <c r="H408" i="2"/>
  <c r="I408" i="2"/>
  <c r="J408" i="2"/>
  <c r="B409" i="2"/>
  <c r="C409" i="2"/>
  <c r="D409" i="2"/>
  <c r="E409" i="2"/>
  <c r="F409" i="2"/>
  <c r="H409" i="2"/>
  <c r="I409" i="2"/>
  <c r="J409" i="2"/>
  <c r="B410" i="2"/>
  <c r="C410" i="2"/>
  <c r="D410" i="2"/>
  <c r="E410" i="2"/>
  <c r="F410" i="2"/>
  <c r="H410" i="2"/>
  <c r="I410" i="2"/>
  <c r="J410" i="2"/>
  <c r="B411" i="2"/>
  <c r="C411" i="2"/>
  <c r="D411" i="2"/>
  <c r="E411" i="2"/>
  <c r="F411" i="2"/>
  <c r="H411" i="2"/>
  <c r="I411" i="2"/>
  <c r="J411" i="2"/>
  <c r="B412" i="2"/>
  <c r="C412" i="2"/>
  <c r="D412" i="2"/>
  <c r="E412" i="2"/>
  <c r="F412" i="2"/>
  <c r="H412" i="2"/>
  <c r="I412" i="2"/>
  <c r="J412" i="2"/>
  <c r="B413" i="2"/>
  <c r="C413" i="2"/>
  <c r="D413" i="2"/>
  <c r="E413" i="2"/>
  <c r="F413" i="2"/>
  <c r="H413" i="2"/>
  <c r="I413" i="2"/>
  <c r="J413" i="2"/>
  <c r="B414" i="2"/>
  <c r="C414" i="2"/>
  <c r="D414" i="2"/>
  <c r="E414" i="2"/>
  <c r="F414" i="2"/>
  <c r="H414" i="2"/>
  <c r="I414" i="2"/>
  <c r="J414" i="2"/>
  <c r="B415" i="2"/>
  <c r="C415" i="2"/>
  <c r="D415" i="2"/>
  <c r="E415" i="2"/>
  <c r="F415" i="2"/>
  <c r="H415" i="2"/>
  <c r="I415" i="2"/>
  <c r="J415" i="2"/>
  <c r="B416" i="2"/>
  <c r="C416" i="2"/>
  <c r="D416" i="2"/>
  <c r="E416" i="2"/>
  <c r="F416" i="2"/>
  <c r="H416" i="2"/>
  <c r="I416" i="2"/>
  <c r="J416" i="2"/>
  <c r="B417" i="2"/>
  <c r="C417" i="2"/>
  <c r="D417" i="2"/>
  <c r="E417" i="2"/>
  <c r="F417" i="2"/>
  <c r="H417" i="2"/>
  <c r="I417" i="2"/>
  <c r="J417" i="2"/>
  <c r="B418" i="2"/>
  <c r="C418" i="2"/>
  <c r="D418" i="2"/>
  <c r="E418" i="2"/>
  <c r="F418" i="2"/>
  <c r="H418" i="2"/>
  <c r="I418" i="2"/>
  <c r="J418" i="2"/>
  <c r="B419" i="2"/>
  <c r="C419" i="2"/>
  <c r="D419" i="2"/>
  <c r="E419" i="2"/>
  <c r="F419" i="2"/>
  <c r="H419" i="2"/>
  <c r="I419" i="2"/>
  <c r="J419" i="2"/>
  <c r="B420" i="2"/>
  <c r="C420" i="2"/>
  <c r="D420" i="2"/>
  <c r="E420" i="2"/>
  <c r="F420" i="2"/>
  <c r="H420" i="2"/>
  <c r="I420" i="2"/>
  <c r="J420" i="2"/>
  <c r="B421" i="2"/>
  <c r="C421" i="2"/>
  <c r="D421" i="2"/>
  <c r="E421" i="2"/>
  <c r="F421" i="2"/>
  <c r="H421" i="2"/>
  <c r="I421" i="2"/>
  <c r="J421" i="2"/>
  <c r="B422" i="2"/>
  <c r="C422" i="2"/>
  <c r="D422" i="2"/>
  <c r="E422" i="2"/>
  <c r="F422" i="2"/>
  <c r="H422" i="2"/>
  <c r="I422" i="2"/>
  <c r="J422" i="2"/>
  <c r="B423" i="2"/>
  <c r="C423" i="2"/>
  <c r="D423" i="2"/>
  <c r="E423" i="2"/>
  <c r="F423" i="2"/>
  <c r="H423" i="2"/>
  <c r="I423" i="2"/>
  <c r="J423" i="2"/>
  <c r="B424" i="2"/>
  <c r="C424" i="2"/>
  <c r="D424" i="2"/>
  <c r="E424" i="2"/>
  <c r="F424" i="2"/>
  <c r="H424" i="2"/>
  <c r="I424" i="2"/>
  <c r="J424" i="2"/>
  <c r="B425" i="2"/>
  <c r="C425" i="2"/>
  <c r="D425" i="2"/>
  <c r="E425" i="2"/>
  <c r="F425" i="2"/>
  <c r="H425" i="2"/>
  <c r="I425" i="2"/>
  <c r="J425" i="2"/>
  <c r="B426" i="2"/>
  <c r="C426" i="2"/>
  <c r="D426" i="2"/>
  <c r="E426" i="2"/>
  <c r="F426" i="2"/>
  <c r="H426" i="2"/>
  <c r="I426" i="2"/>
  <c r="J426" i="2"/>
  <c r="B427" i="2"/>
  <c r="C427" i="2"/>
  <c r="D427" i="2"/>
  <c r="E427" i="2"/>
  <c r="F427" i="2"/>
  <c r="H427" i="2"/>
  <c r="I427" i="2"/>
  <c r="J427" i="2"/>
  <c r="B428" i="2"/>
  <c r="C428" i="2"/>
  <c r="D428" i="2"/>
  <c r="E428" i="2"/>
  <c r="F428" i="2"/>
  <c r="H428" i="2"/>
  <c r="I428" i="2"/>
  <c r="J428" i="2"/>
  <c r="B429" i="2"/>
  <c r="C429" i="2"/>
  <c r="D429" i="2"/>
  <c r="E429" i="2"/>
  <c r="F429" i="2"/>
  <c r="H429" i="2"/>
  <c r="I429" i="2"/>
  <c r="J429" i="2"/>
  <c r="B430" i="2"/>
  <c r="C430" i="2"/>
  <c r="D430" i="2"/>
  <c r="E430" i="2"/>
  <c r="F430" i="2"/>
  <c r="H430" i="2"/>
  <c r="I430" i="2"/>
  <c r="J430" i="2"/>
  <c r="B431" i="2"/>
  <c r="C431" i="2"/>
  <c r="D431" i="2"/>
  <c r="E431" i="2"/>
  <c r="F431" i="2"/>
  <c r="H431" i="2"/>
  <c r="I431" i="2"/>
  <c r="J431" i="2"/>
  <c r="B432" i="2"/>
  <c r="C432" i="2"/>
  <c r="D432" i="2"/>
  <c r="E432" i="2"/>
  <c r="F432" i="2"/>
  <c r="H432" i="2"/>
  <c r="I432" i="2"/>
  <c r="J432" i="2"/>
  <c r="B433" i="2"/>
  <c r="C433" i="2"/>
  <c r="D433" i="2"/>
  <c r="E433" i="2"/>
  <c r="F433" i="2"/>
  <c r="H433" i="2"/>
  <c r="I433" i="2"/>
  <c r="J433" i="2"/>
  <c r="B434" i="2"/>
  <c r="C434" i="2"/>
  <c r="D434" i="2"/>
  <c r="E434" i="2"/>
  <c r="F434" i="2"/>
  <c r="H434" i="2"/>
  <c r="I434" i="2"/>
  <c r="J434" i="2"/>
  <c r="B435" i="2"/>
  <c r="C435" i="2"/>
  <c r="D435" i="2"/>
  <c r="E435" i="2"/>
  <c r="F435" i="2"/>
  <c r="H435" i="2"/>
  <c r="I435" i="2"/>
  <c r="J435" i="2"/>
  <c r="B436" i="2"/>
  <c r="C436" i="2"/>
  <c r="D436" i="2"/>
  <c r="E436" i="2"/>
  <c r="F436" i="2"/>
  <c r="H436" i="2"/>
  <c r="I436" i="2"/>
  <c r="J436" i="2"/>
  <c r="B437" i="2"/>
  <c r="C437" i="2"/>
  <c r="D437" i="2"/>
  <c r="E437" i="2"/>
  <c r="F437" i="2"/>
  <c r="H437" i="2"/>
  <c r="I437" i="2"/>
  <c r="J437" i="2"/>
  <c r="B438" i="2"/>
  <c r="C438" i="2"/>
  <c r="D438" i="2"/>
  <c r="E438" i="2"/>
  <c r="F438" i="2"/>
  <c r="H438" i="2"/>
  <c r="I438" i="2"/>
  <c r="J438" i="2"/>
  <c r="B439" i="2"/>
  <c r="C439" i="2"/>
  <c r="D439" i="2"/>
  <c r="E439" i="2"/>
  <c r="F439" i="2"/>
  <c r="H439" i="2"/>
  <c r="I439" i="2"/>
  <c r="J439" i="2"/>
  <c r="B440" i="2"/>
  <c r="C440" i="2"/>
  <c r="D440" i="2"/>
  <c r="E440" i="2"/>
  <c r="F440" i="2"/>
  <c r="H440" i="2"/>
  <c r="I440" i="2"/>
  <c r="J440" i="2"/>
  <c r="B441" i="2"/>
  <c r="C441" i="2"/>
  <c r="D441" i="2"/>
  <c r="E441" i="2"/>
  <c r="F441" i="2"/>
  <c r="H441" i="2"/>
  <c r="I441" i="2"/>
  <c r="J441" i="2"/>
  <c r="B442" i="2"/>
  <c r="C442" i="2"/>
  <c r="D442" i="2"/>
  <c r="E442" i="2"/>
  <c r="F442" i="2"/>
  <c r="H442" i="2"/>
  <c r="I442" i="2"/>
  <c r="J442" i="2"/>
  <c r="B443" i="2"/>
  <c r="C443" i="2"/>
  <c r="D443" i="2"/>
  <c r="E443" i="2"/>
  <c r="F443" i="2"/>
  <c r="H443" i="2"/>
  <c r="I443" i="2"/>
  <c r="J443" i="2"/>
  <c r="B444" i="2"/>
  <c r="C444" i="2"/>
  <c r="D444" i="2"/>
  <c r="E444" i="2"/>
  <c r="F444" i="2"/>
  <c r="H444" i="2"/>
  <c r="I444" i="2"/>
  <c r="J444" i="2"/>
  <c r="B445" i="2"/>
  <c r="C445" i="2"/>
  <c r="D445" i="2"/>
  <c r="E445" i="2"/>
  <c r="F445" i="2"/>
  <c r="H445" i="2"/>
  <c r="I445" i="2"/>
  <c r="J445" i="2"/>
  <c r="B446" i="2"/>
  <c r="C446" i="2"/>
  <c r="D446" i="2"/>
  <c r="E446" i="2"/>
  <c r="F446" i="2"/>
  <c r="H446" i="2"/>
  <c r="I446" i="2"/>
  <c r="J446" i="2"/>
  <c r="B447" i="2"/>
  <c r="C447" i="2"/>
  <c r="D447" i="2"/>
  <c r="E447" i="2"/>
  <c r="F447" i="2"/>
  <c r="H447" i="2"/>
  <c r="I447" i="2"/>
  <c r="J447" i="2"/>
  <c r="B448" i="2"/>
  <c r="C448" i="2"/>
  <c r="D448" i="2"/>
  <c r="E448" i="2"/>
  <c r="F448" i="2"/>
  <c r="H448" i="2"/>
  <c r="I448" i="2"/>
  <c r="J448" i="2"/>
  <c r="B449" i="2"/>
  <c r="C449" i="2"/>
  <c r="D449" i="2"/>
  <c r="E449" i="2"/>
  <c r="F449" i="2"/>
  <c r="H449" i="2"/>
  <c r="I449" i="2"/>
  <c r="J449" i="2"/>
  <c r="B450" i="2"/>
  <c r="C450" i="2"/>
  <c r="D450" i="2"/>
  <c r="E450" i="2"/>
  <c r="F450" i="2"/>
  <c r="H450" i="2"/>
  <c r="I450" i="2"/>
  <c r="J450" i="2"/>
  <c r="B451" i="2"/>
  <c r="C451" i="2"/>
  <c r="D451" i="2"/>
  <c r="E451" i="2"/>
  <c r="F451" i="2"/>
  <c r="H451" i="2"/>
  <c r="I451" i="2"/>
  <c r="J451" i="2"/>
  <c r="B452" i="2"/>
  <c r="C452" i="2"/>
  <c r="D452" i="2"/>
  <c r="E452" i="2"/>
  <c r="F452" i="2"/>
  <c r="H452" i="2"/>
  <c r="I452" i="2"/>
  <c r="J452" i="2"/>
  <c r="B453" i="2"/>
  <c r="C453" i="2"/>
  <c r="D453" i="2"/>
  <c r="E453" i="2"/>
  <c r="F453" i="2"/>
  <c r="H453" i="2"/>
  <c r="I453" i="2"/>
  <c r="J453" i="2"/>
  <c r="B454" i="2"/>
  <c r="C454" i="2"/>
  <c r="D454" i="2"/>
  <c r="E454" i="2"/>
  <c r="F454" i="2"/>
  <c r="H454" i="2"/>
  <c r="I454" i="2"/>
  <c r="J454" i="2"/>
  <c r="B455" i="2"/>
  <c r="C455" i="2"/>
  <c r="D455" i="2"/>
  <c r="E455" i="2"/>
  <c r="F455" i="2"/>
  <c r="H455" i="2"/>
  <c r="I455" i="2"/>
  <c r="J455" i="2"/>
  <c r="B456" i="2"/>
  <c r="C456" i="2"/>
  <c r="D456" i="2"/>
  <c r="E456" i="2"/>
  <c r="F456" i="2"/>
  <c r="H456" i="2"/>
  <c r="I456" i="2"/>
  <c r="J456" i="2"/>
  <c r="B457" i="2"/>
  <c r="C457" i="2"/>
  <c r="D457" i="2"/>
  <c r="E457" i="2"/>
  <c r="F457" i="2"/>
  <c r="H457" i="2"/>
  <c r="I457" i="2"/>
  <c r="J457" i="2"/>
  <c r="B458" i="2"/>
  <c r="C458" i="2"/>
  <c r="D458" i="2"/>
  <c r="E458" i="2"/>
  <c r="F458" i="2"/>
  <c r="H458" i="2"/>
  <c r="I458" i="2"/>
  <c r="J458" i="2"/>
  <c r="B459" i="2"/>
  <c r="C459" i="2"/>
  <c r="D459" i="2"/>
  <c r="E459" i="2"/>
  <c r="F459" i="2"/>
  <c r="H459" i="2"/>
  <c r="I459" i="2"/>
  <c r="J459" i="2"/>
  <c r="B460" i="2"/>
  <c r="C460" i="2"/>
  <c r="D460" i="2"/>
  <c r="E460" i="2"/>
  <c r="F460" i="2"/>
  <c r="H460" i="2"/>
  <c r="I460" i="2"/>
  <c r="J460" i="2"/>
  <c r="B461" i="2"/>
  <c r="C461" i="2"/>
  <c r="D461" i="2"/>
  <c r="E461" i="2"/>
  <c r="F461" i="2"/>
  <c r="H461" i="2"/>
  <c r="I461" i="2"/>
  <c r="J461" i="2"/>
  <c r="B462" i="2"/>
  <c r="C462" i="2"/>
  <c r="D462" i="2"/>
  <c r="E462" i="2"/>
  <c r="F462" i="2"/>
  <c r="H462" i="2"/>
  <c r="I462" i="2"/>
  <c r="J462" i="2"/>
  <c r="B463" i="2"/>
  <c r="C463" i="2"/>
  <c r="D463" i="2"/>
  <c r="E463" i="2"/>
  <c r="F463" i="2"/>
  <c r="H463" i="2"/>
  <c r="I463" i="2"/>
  <c r="J463" i="2"/>
  <c r="B464" i="2"/>
  <c r="C464" i="2"/>
  <c r="D464" i="2"/>
  <c r="E464" i="2"/>
  <c r="F464" i="2"/>
  <c r="H464" i="2"/>
  <c r="I464" i="2"/>
  <c r="J464" i="2"/>
  <c r="B465" i="2"/>
  <c r="C465" i="2"/>
  <c r="D465" i="2"/>
  <c r="E465" i="2"/>
  <c r="F465" i="2"/>
  <c r="H465" i="2"/>
  <c r="I465" i="2"/>
  <c r="J465" i="2"/>
  <c r="B466" i="2"/>
  <c r="C466" i="2"/>
  <c r="D466" i="2"/>
  <c r="E466" i="2"/>
  <c r="F466" i="2"/>
  <c r="H466" i="2"/>
  <c r="I466" i="2"/>
  <c r="J466" i="2"/>
  <c r="B467" i="2"/>
  <c r="C467" i="2"/>
  <c r="D467" i="2"/>
  <c r="E467" i="2"/>
  <c r="F467" i="2"/>
  <c r="H467" i="2"/>
  <c r="I467" i="2"/>
  <c r="J467" i="2"/>
  <c r="B468" i="2"/>
  <c r="C468" i="2"/>
  <c r="D468" i="2"/>
  <c r="E468" i="2"/>
  <c r="F468" i="2"/>
  <c r="H468" i="2"/>
  <c r="I468" i="2"/>
  <c r="J468" i="2"/>
  <c r="B469" i="2"/>
  <c r="C469" i="2"/>
  <c r="D469" i="2"/>
  <c r="E469" i="2"/>
  <c r="F469" i="2"/>
  <c r="H469" i="2"/>
  <c r="I469" i="2"/>
  <c r="J469" i="2"/>
  <c r="B470" i="2"/>
  <c r="C470" i="2"/>
  <c r="D470" i="2"/>
  <c r="E470" i="2"/>
  <c r="F470" i="2"/>
  <c r="H470" i="2"/>
  <c r="I470" i="2"/>
  <c r="J470" i="2"/>
  <c r="B471" i="2"/>
  <c r="C471" i="2"/>
  <c r="D471" i="2"/>
  <c r="E471" i="2"/>
  <c r="F471" i="2"/>
  <c r="H471" i="2"/>
  <c r="I471" i="2"/>
  <c r="J471" i="2"/>
  <c r="B472" i="2"/>
  <c r="C472" i="2"/>
  <c r="D472" i="2"/>
  <c r="E472" i="2"/>
  <c r="F472" i="2"/>
  <c r="H472" i="2"/>
  <c r="I472" i="2"/>
  <c r="J472" i="2"/>
  <c r="B473" i="2"/>
  <c r="C473" i="2"/>
  <c r="D473" i="2"/>
  <c r="E473" i="2"/>
  <c r="F473" i="2"/>
  <c r="H473" i="2"/>
  <c r="I473" i="2"/>
  <c r="J473" i="2"/>
  <c r="B474" i="2"/>
  <c r="C474" i="2"/>
  <c r="D474" i="2"/>
  <c r="E474" i="2"/>
  <c r="F474" i="2"/>
  <c r="H474" i="2"/>
  <c r="I474" i="2"/>
  <c r="J474" i="2"/>
  <c r="B475" i="2"/>
  <c r="C475" i="2"/>
  <c r="D475" i="2"/>
  <c r="E475" i="2"/>
  <c r="F475" i="2"/>
  <c r="H475" i="2"/>
  <c r="I475" i="2"/>
  <c r="J475" i="2"/>
  <c r="B476" i="2"/>
  <c r="C476" i="2"/>
  <c r="D476" i="2"/>
  <c r="E476" i="2"/>
  <c r="F476" i="2"/>
  <c r="H476" i="2"/>
  <c r="I476" i="2"/>
  <c r="J476" i="2"/>
  <c r="B477" i="2"/>
  <c r="C477" i="2"/>
  <c r="D477" i="2"/>
  <c r="E477" i="2"/>
  <c r="F477" i="2"/>
  <c r="K477" i="2" s="1"/>
  <c r="H477" i="2"/>
  <c r="I477" i="2"/>
  <c r="J477" i="2"/>
  <c r="B478" i="2"/>
  <c r="C478" i="2"/>
  <c r="D478" i="2"/>
  <c r="E478" i="2"/>
  <c r="F478" i="2"/>
  <c r="H478" i="2"/>
  <c r="I478" i="2"/>
  <c r="J478" i="2"/>
  <c r="B479" i="2"/>
  <c r="C479" i="2"/>
  <c r="D479" i="2"/>
  <c r="E479" i="2"/>
  <c r="F479" i="2"/>
  <c r="H479" i="2"/>
  <c r="I479" i="2"/>
  <c r="J479" i="2"/>
  <c r="B480" i="2"/>
  <c r="C480" i="2"/>
  <c r="D480" i="2"/>
  <c r="E480" i="2"/>
  <c r="F480" i="2"/>
  <c r="H480" i="2"/>
  <c r="I480" i="2"/>
  <c r="J480" i="2"/>
  <c r="B481" i="2"/>
  <c r="C481" i="2"/>
  <c r="D481" i="2"/>
  <c r="E481" i="2"/>
  <c r="F481" i="2"/>
  <c r="K481" i="2" s="1"/>
  <c r="H481" i="2"/>
  <c r="I481" i="2"/>
  <c r="J481" i="2"/>
  <c r="B482" i="2"/>
  <c r="C482" i="2"/>
  <c r="D482" i="2"/>
  <c r="E482" i="2"/>
  <c r="F482" i="2"/>
  <c r="H482" i="2"/>
  <c r="I482" i="2"/>
  <c r="J482" i="2"/>
  <c r="B483" i="2"/>
  <c r="C483" i="2"/>
  <c r="D483" i="2"/>
  <c r="E483" i="2"/>
  <c r="F483" i="2"/>
  <c r="H483" i="2"/>
  <c r="I483" i="2"/>
  <c r="J483" i="2"/>
  <c r="B484" i="2"/>
  <c r="C484" i="2"/>
  <c r="D484" i="2"/>
  <c r="E484" i="2"/>
  <c r="F484" i="2"/>
  <c r="H484" i="2"/>
  <c r="I484" i="2"/>
  <c r="J484" i="2"/>
  <c r="B485" i="2"/>
  <c r="C485" i="2"/>
  <c r="D485" i="2"/>
  <c r="E485" i="2"/>
  <c r="F485" i="2"/>
  <c r="H485" i="2"/>
  <c r="J485" i="2"/>
  <c r="B486" i="2"/>
  <c r="C486" i="2"/>
  <c r="D486" i="2"/>
  <c r="E486" i="2"/>
  <c r="F486" i="2"/>
  <c r="H486" i="2"/>
  <c r="I486" i="2"/>
  <c r="J486" i="2"/>
  <c r="B487" i="2"/>
  <c r="C487" i="2"/>
  <c r="D487" i="2"/>
  <c r="E487" i="2"/>
  <c r="F487" i="2"/>
  <c r="H487" i="2"/>
  <c r="J487" i="2"/>
  <c r="B488" i="2"/>
  <c r="C488" i="2"/>
  <c r="D488" i="2"/>
  <c r="E488" i="2"/>
  <c r="F488" i="2"/>
  <c r="H488" i="2"/>
  <c r="J488" i="2"/>
  <c r="B489" i="2"/>
  <c r="C489" i="2"/>
  <c r="D489" i="2"/>
  <c r="E489" i="2"/>
  <c r="F489" i="2"/>
  <c r="H489" i="2"/>
  <c r="J489" i="2"/>
  <c r="B490" i="2"/>
  <c r="C490" i="2"/>
  <c r="D490" i="2"/>
  <c r="E490" i="2"/>
  <c r="F490" i="2"/>
  <c r="H490" i="2"/>
  <c r="J490" i="2"/>
  <c r="B491" i="2"/>
  <c r="C491" i="2"/>
  <c r="D491" i="2"/>
  <c r="E491" i="2"/>
  <c r="F491" i="2"/>
  <c r="H491" i="2"/>
  <c r="I491" i="2"/>
  <c r="J491" i="2"/>
  <c r="B492" i="2"/>
  <c r="C492" i="2"/>
  <c r="D492" i="2"/>
  <c r="E492" i="2"/>
  <c r="F492" i="2"/>
  <c r="H492" i="2"/>
  <c r="I492" i="2"/>
  <c r="J492" i="2"/>
  <c r="B493" i="2"/>
  <c r="C493" i="2"/>
  <c r="D493" i="2"/>
  <c r="E493" i="2"/>
  <c r="F493" i="2"/>
  <c r="H493" i="2"/>
  <c r="I493" i="2"/>
  <c r="J493" i="2"/>
  <c r="B494" i="2"/>
  <c r="C494" i="2"/>
  <c r="D494" i="2"/>
  <c r="E494" i="2"/>
  <c r="F494" i="2"/>
  <c r="H494" i="2"/>
  <c r="I494" i="2"/>
  <c r="J494" i="2"/>
  <c r="B495" i="2"/>
  <c r="C495" i="2"/>
  <c r="D495" i="2"/>
  <c r="E495" i="2"/>
  <c r="F495" i="2"/>
  <c r="H495" i="2"/>
  <c r="I495" i="2"/>
  <c r="J495" i="2"/>
  <c r="B496" i="2"/>
  <c r="C496" i="2"/>
  <c r="D496" i="2"/>
  <c r="E496" i="2"/>
  <c r="F496" i="2"/>
  <c r="H496" i="2"/>
  <c r="I496" i="2"/>
  <c r="J496" i="2"/>
  <c r="B497" i="2"/>
  <c r="C497" i="2"/>
  <c r="D497" i="2"/>
  <c r="E497" i="2"/>
  <c r="F497" i="2"/>
  <c r="H497" i="2"/>
  <c r="I497" i="2"/>
  <c r="J497" i="2"/>
  <c r="B498" i="2"/>
  <c r="C498" i="2"/>
  <c r="D498" i="2"/>
  <c r="E498" i="2"/>
  <c r="F498" i="2"/>
  <c r="H498" i="2"/>
  <c r="J498" i="2"/>
  <c r="B499" i="2"/>
  <c r="C499" i="2"/>
  <c r="D499" i="2"/>
  <c r="E499" i="2"/>
  <c r="F499" i="2"/>
  <c r="H499" i="2"/>
  <c r="J499" i="2"/>
  <c r="B500" i="2"/>
  <c r="C500" i="2"/>
  <c r="D500" i="2"/>
  <c r="E500" i="2"/>
  <c r="F500" i="2"/>
  <c r="H500" i="2"/>
  <c r="J500" i="2"/>
  <c r="B501" i="2"/>
  <c r="C501" i="2"/>
  <c r="D501" i="2"/>
  <c r="E501" i="2"/>
  <c r="F501" i="2"/>
  <c r="H501" i="2"/>
  <c r="J501" i="2"/>
  <c r="B502" i="2"/>
  <c r="C502" i="2"/>
  <c r="D502" i="2"/>
  <c r="E502" i="2"/>
  <c r="F502" i="2"/>
  <c r="H502" i="2"/>
  <c r="J502" i="2"/>
  <c r="B503" i="2"/>
  <c r="C503" i="2"/>
  <c r="D503" i="2"/>
  <c r="E503" i="2"/>
  <c r="F503" i="2"/>
  <c r="H503" i="2"/>
  <c r="I503" i="2"/>
  <c r="J503" i="2"/>
  <c r="B504" i="2"/>
  <c r="C504" i="2"/>
  <c r="D504" i="2"/>
  <c r="E504" i="2"/>
  <c r="F504" i="2"/>
  <c r="H504" i="2"/>
  <c r="I504" i="2"/>
  <c r="J504" i="2"/>
  <c r="B505" i="2"/>
  <c r="C505" i="2"/>
  <c r="D505" i="2"/>
  <c r="E505" i="2"/>
  <c r="F505" i="2"/>
  <c r="H505" i="2"/>
  <c r="I505" i="2"/>
  <c r="J505" i="2"/>
  <c r="B506" i="2"/>
  <c r="C506" i="2"/>
  <c r="D506" i="2"/>
  <c r="E506" i="2"/>
  <c r="F506" i="2"/>
  <c r="H506" i="2"/>
  <c r="I506" i="2"/>
  <c r="J506" i="2"/>
  <c r="B507" i="2"/>
  <c r="C507" i="2"/>
  <c r="D507" i="2"/>
  <c r="E507" i="2"/>
  <c r="F507" i="2"/>
  <c r="H507" i="2"/>
  <c r="I507" i="2"/>
  <c r="J507" i="2"/>
  <c r="B508" i="2"/>
  <c r="C508" i="2"/>
  <c r="D508" i="2"/>
  <c r="E508" i="2"/>
  <c r="F508" i="2"/>
  <c r="H508" i="2"/>
  <c r="I508" i="2"/>
  <c r="J508" i="2"/>
  <c r="B509" i="2"/>
  <c r="C509" i="2"/>
  <c r="D509" i="2"/>
  <c r="E509" i="2"/>
  <c r="F509" i="2"/>
  <c r="H509" i="2"/>
  <c r="I509" i="2"/>
  <c r="J509" i="2"/>
  <c r="B510" i="2"/>
  <c r="C510" i="2"/>
  <c r="D510" i="2"/>
  <c r="E510" i="2"/>
  <c r="F510" i="2"/>
  <c r="H510" i="2"/>
  <c r="I510" i="2"/>
  <c r="J510" i="2"/>
  <c r="B511" i="2"/>
  <c r="C511" i="2"/>
  <c r="D511" i="2"/>
  <c r="E511" i="2"/>
  <c r="F511" i="2"/>
  <c r="H511" i="2"/>
  <c r="I511" i="2"/>
  <c r="J511" i="2"/>
  <c r="B512" i="2"/>
  <c r="C512" i="2"/>
  <c r="D512" i="2"/>
  <c r="E512" i="2"/>
  <c r="F512" i="2"/>
  <c r="H512" i="2"/>
  <c r="I512" i="2"/>
  <c r="J512" i="2"/>
  <c r="B513" i="2"/>
  <c r="C513" i="2"/>
  <c r="D513" i="2"/>
  <c r="E513" i="2"/>
  <c r="F513" i="2"/>
  <c r="H513" i="2"/>
  <c r="I513" i="2"/>
  <c r="J513" i="2"/>
  <c r="K484" i="2" l="1"/>
  <c r="K483" i="2"/>
  <c r="K482" i="2"/>
  <c r="K480" i="2"/>
  <c r="K479" i="2"/>
  <c r="K478" i="2"/>
  <c r="K476" i="2"/>
  <c r="K475" i="2"/>
  <c r="K474" i="2"/>
  <c r="K473" i="2"/>
  <c r="K472" i="2"/>
  <c r="K471" i="2"/>
  <c r="K470" i="2"/>
  <c r="K469" i="2"/>
  <c r="K468" i="2"/>
  <c r="K467" i="2"/>
  <c r="K466" i="2"/>
  <c r="K464" i="2"/>
  <c r="K463" i="2"/>
  <c r="K456" i="2"/>
  <c r="K462" i="2"/>
  <c r="K461" i="2"/>
  <c r="K460" i="2"/>
  <c r="K459" i="2"/>
  <c r="K458" i="2"/>
  <c r="K457" i="2"/>
  <c r="K455" i="2"/>
  <c r="K454" i="2"/>
  <c r="K453" i="2"/>
  <c r="K452" i="2"/>
  <c r="K451" i="2"/>
  <c r="K450" i="2"/>
  <c r="K465" i="2"/>
  <c r="A501" i="2"/>
  <c r="A490" i="2"/>
  <c r="A485" i="2"/>
  <c r="A484" i="2"/>
  <c r="A483" i="2"/>
  <c r="A482" i="2"/>
  <c r="A481" i="2"/>
  <c r="A480" i="2"/>
  <c r="A479" i="2"/>
  <c r="A478" i="2"/>
  <c r="A477" i="2"/>
  <c r="A476" i="2"/>
  <c r="A475" i="2"/>
  <c r="A474" i="2"/>
  <c r="A473" i="2"/>
  <c r="A472" i="2"/>
  <c r="A471" i="2"/>
  <c r="A470" i="2"/>
  <c r="A469" i="2"/>
  <c r="A468" i="2"/>
  <c r="A467" i="2"/>
  <c r="A466" i="2"/>
  <c r="A465" i="2"/>
  <c r="A464" i="2"/>
  <c r="A463" i="2"/>
  <c r="A462" i="2"/>
  <c r="A461" i="2"/>
  <c r="A460" i="2"/>
  <c r="A459" i="2"/>
  <c r="A458" i="2"/>
  <c r="A457" i="2"/>
  <c r="A456" i="2"/>
  <c r="A455" i="2"/>
  <c r="A454" i="2"/>
  <c r="A453" i="2"/>
  <c r="A452" i="2"/>
  <c r="A451" i="2"/>
  <c r="A450" i="2"/>
  <c r="K449" i="2"/>
  <c r="A449" i="2"/>
  <c r="K448" i="2"/>
  <c r="A448" i="2"/>
  <c r="K447" i="2"/>
  <c r="A447" i="2"/>
  <c r="K446" i="2"/>
  <c r="A446" i="2"/>
  <c r="K445" i="2"/>
  <c r="A445" i="2"/>
  <c r="K444" i="2"/>
  <c r="A444" i="2"/>
  <c r="K443" i="2"/>
  <c r="A443" i="2"/>
  <c r="K442" i="2"/>
  <c r="A442" i="2"/>
  <c r="K441" i="2"/>
  <c r="A441" i="2"/>
  <c r="K440" i="2"/>
  <c r="A440" i="2"/>
  <c r="K439" i="2"/>
  <c r="A439" i="2"/>
  <c r="K438" i="2"/>
  <c r="A438" i="2"/>
  <c r="K437" i="2"/>
  <c r="A437" i="2"/>
  <c r="A436" i="2"/>
  <c r="A435" i="2"/>
  <c r="A434" i="2"/>
  <c r="A433" i="2"/>
  <c r="A432" i="2"/>
  <c r="A431" i="2"/>
  <c r="A430" i="2"/>
  <c r="A429" i="2"/>
  <c r="A428" i="2"/>
  <c r="A427" i="2"/>
  <c r="A426" i="2"/>
  <c r="A425" i="2"/>
  <c r="A424" i="2"/>
  <c r="A423" i="2"/>
  <c r="A422" i="2"/>
  <c r="A421" i="2"/>
  <c r="A420" i="2"/>
  <c r="A419" i="2"/>
  <c r="A418" i="2"/>
  <c r="A417" i="2"/>
  <c r="A416" i="2"/>
  <c r="A415" i="2"/>
  <c r="A414" i="2"/>
  <c r="A413" i="2"/>
  <c r="A412" i="2"/>
  <c r="A411" i="2"/>
  <c r="A410" i="2"/>
  <c r="A409" i="2"/>
  <c r="A408" i="2"/>
  <c r="A407" i="2"/>
  <c r="A406" i="2"/>
  <c r="A405" i="2"/>
  <c r="A404" i="2"/>
  <c r="A403" i="2"/>
  <c r="A402" i="2"/>
  <c r="A401" i="2"/>
  <c r="A400" i="2"/>
  <c r="A399" i="2"/>
  <c r="A398" i="2"/>
  <c r="A397" i="2"/>
  <c r="A396" i="2"/>
  <c r="A395" i="2"/>
  <c r="A394" i="2"/>
  <c r="A393" i="2"/>
  <c r="A392" i="2"/>
  <c r="A391" i="2"/>
  <c r="A390" i="2"/>
  <c r="A389" i="2"/>
  <c r="A388" i="2"/>
  <c r="K360" i="2"/>
  <c r="K356" i="2"/>
  <c r="K355" i="2"/>
  <c r="K354" i="2"/>
  <c r="K353" i="2"/>
  <c r="K352" i="2"/>
  <c r="K351" i="2"/>
  <c r="K350" i="2"/>
  <c r="K349" i="2"/>
  <c r="K348" i="2"/>
  <c r="K346" i="2"/>
  <c r="K343" i="2"/>
  <c r="K341" i="2"/>
  <c r="K340" i="2"/>
  <c r="K337" i="2"/>
  <c r="K336" i="2"/>
  <c r="K331" i="2"/>
  <c r="K324" i="2"/>
  <c r="K300" i="2"/>
  <c r="K293" i="2"/>
  <c r="K291" i="2"/>
  <c r="K284" i="2"/>
  <c r="K357" i="2"/>
  <c r="K358" i="2"/>
  <c r="K359" i="2"/>
  <c r="K361" i="2"/>
  <c r="K345" i="2"/>
  <c r="K344" i="2"/>
  <c r="K347" i="2"/>
  <c r="K339" i="2"/>
  <c r="K338" i="2"/>
  <c r="K342" i="2"/>
  <c r="K335" i="2"/>
  <c r="K334" i="2"/>
  <c r="K333" i="2"/>
  <c r="K332" i="2"/>
  <c r="K330" i="2"/>
  <c r="K329" i="2"/>
  <c r="K327" i="2"/>
  <c r="K328" i="2"/>
  <c r="K322" i="2"/>
  <c r="K326" i="2"/>
  <c r="K325" i="2"/>
  <c r="K323" i="2"/>
  <c r="K321" i="2"/>
  <c r="K319" i="2"/>
  <c r="K320" i="2"/>
  <c r="K318" i="2"/>
  <c r="K317" i="2"/>
  <c r="K316" i="2"/>
  <c r="K315" i="2"/>
  <c r="K314" i="2"/>
  <c r="K313" i="2"/>
  <c r="K312" i="2"/>
  <c r="K311" i="2"/>
  <c r="K310" i="2"/>
  <c r="K309" i="2"/>
  <c r="K308" i="2"/>
  <c r="K307" i="2"/>
  <c r="K306" i="2"/>
  <c r="K305" i="2"/>
  <c r="K304" i="2"/>
  <c r="K296" i="2"/>
  <c r="K290" i="2"/>
  <c r="K303" i="2"/>
  <c r="K302" i="2"/>
  <c r="K301" i="2"/>
  <c r="K299" i="2"/>
  <c r="K298" i="2"/>
  <c r="K297" i="2"/>
  <c r="K295" i="2"/>
  <c r="K294" i="2"/>
  <c r="K292" i="2"/>
  <c r="K289" i="2"/>
  <c r="K288" i="2"/>
  <c r="K287" i="2"/>
  <c r="K285" i="2"/>
  <c r="K286" i="2"/>
  <c r="K283" i="2"/>
  <c r="K282" i="2"/>
  <c r="K281" i="2"/>
  <c r="K280" i="2"/>
  <c r="K279" i="2"/>
  <c r="K278" i="2"/>
  <c r="K277" i="2"/>
  <c r="K276" i="2"/>
  <c r="K275" i="2"/>
  <c r="K274" i="2"/>
  <c r="K273" i="2"/>
  <c r="K258" i="2"/>
  <c r="K272" i="2"/>
  <c r="K271" i="2"/>
  <c r="K270" i="2"/>
  <c r="K269" i="2"/>
  <c r="K268" i="2"/>
  <c r="K267" i="2"/>
  <c r="K266" i="2"/>
  <c r="K265" i="2"/>
  <c r="K264" i="2"/>
  <c r="K263" i="2"/>
  <c r="K262" i="2"/>
  <c r="K260" i="2"/>
  <c r="K259" i="2"/>
  <c r="A500" i="2"/>
  <c r="A489" i="2"/>
  <c r="K436" i="2"/>
  <c r="K434" i="2"/>
  <c r="K431"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435" i="2"/>
  <c r="K433" i="2"/>
  <c r="K432" i="2"/>
  <c r="K430" i="2"/>
  <c r="A502" i="2"/>
  <c r="A498" i="2"/>
  <c r="A497" i="2"/>
  <c r="A496" i="2"/>
  <c r="A495" i="2"/>
  <c r="A494" i="2"/>
  <c r="A493" i="2"/>
  <c r="A492" i="2"/>
  <c r="A491" i="2"/>
  <c r="A487" i="2"/>
  <c r="A486" i="2"/>
  <c r="K497" i="2"/>
  <c r="K496" i="2"/>
  <c r="K491" i="2"/>
  <c r="K486" i="2"/>
  <c r="K495" i="2"/>
  <c r="K494" i="2"/>
  <c r="K493" i="2"/>
  <c r="K492" i="2"/>
  <c r="K513" i="2"/>
  <c r="A513" i="2"/>
  <c r="K512" i="2"/>
  <c r="A512" i="2"/>
  <c r="K511" i="2"/>
  <c r="A511" i="2"/>
  <c r="K510" i="2"/>
  <c r="A510" i="2"/>
  <c r="K509" i="2"/>
  <c r="A509" i="2"/>
  <c r="K508" i="2"/>
  <c r="A508" i="2"/>
  <c r="K507" i="2"/>
  <c r="A507" i="2"/>
  <c r="K506" i="2"/>
  <c r="A506" i="2"/>
  <c r="K505" i="2"/>
  <c r="A505" i="2"/>
  <c r="K504" i="2"/>
  <c r="A504" i="2"/>
  <c r="K503" i="2"/>
  <c r="A503" i="2"/>
  <c r="A499" i="2"/>
  <c r="A488" i="2"/>
  <c r="I501" i="2"/>
  <c r="K501" i="2" s="1"/>
  <c r="I490" i="2"/>
  <c r="K490" i="2" s="1"/>
  <c r="I489" i="2"/>
  <c r="K489" i="2" s="1"/>
  <c r="I488" i="2"/>
  <c r="K488" i="2" s="1"/>
  <c r="I487" i="2"/>
  <c r="K487" i="2" s="1"/>
  <c r="I485" i="2"/>
  <c r="K485" i="2" s="1"/>
  <c r="I502" i="2"/>
  <c r="K502" i="2" s="1"/>
  <c r="I500" i="2"/>
  <c r="K500" i="2" s="1"/>
  <c r="I499" i="2"/>
  <c r="K499" i="2" s="1"/>
  <c r="I498" i="2"/>
  <c r="K498" i="2" s="1"/>
  <c r="K261"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2" i="2"/>
  <c r="A3" i="2"/>
  <c r="A4" i="2"/>
  <c r="A5" i="2"/>
  <c r="A6" i="2"/>
  <c r="A7" i="2"/>
  <c r="A8" i="2"/>
  <c r="A14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T17" i="3" l="1"/>
  <c r="T9" i="3"/>
  <c r="T34" i="3"/>
  <c r="T16" i="3"/>
  <c r="T30" i="3"/>
  <c r="T26" i="3"/>
  <c r="R12" i="3"/>
  <c r="R26" i="3"/>
  <c r="T18" i="3"/>
  <c r="R9" i="3"/>
  <c r="T14" i="3"/>
  <c r="T23" i="3"/>
  <c r="T27" i="3"/>
  <c r="R29" i="3"/>
  <c r="R28" i="3"/>
  <c r="R22" i="3"/>
  <c r="R7" i="3"/>
  <c r="R14" i="3"/>
  <c r="R18" i="3"/>
  <c r="T10" i="3"/>
  <c r="R27" i="3"/>
  <c r="R37" i="3"/>
  <c r="T24" i="3"/>
  <c r="R11" i="3"/>
  <c r="T15" i="3"/>
  <c r="T21" i="3"/>
  <c r="R13" i="3"/>
  <c r="T37" i="3"/>
  <c r="R36" i="3"/>
  <c r="R17" i="3"/>
  <c r="T25" i="3"/>
  <c r="T12" i="3"/>
  <c r="T36" i="3"/>
  <c r="R24" i="3"/>
  <c r="T20" i="3"/>
  <c r="T31" i="3"/>
  <c r="T29" i="3"/>
  <c r="R30" i="3"/>
  <c r="T8" i="3"/>
  <c r="T33" i="3"/>
  <c r="R25" i="3"/>
  <c r="R10" i="3"/>
  <c r="R31" i="3"/>
  <c r="T13" i="3"/>
  <c r="T32" i="3"/>
  <c r="R35" i="3"/>
  <c r="R34" i="3"/>
  <c r="R19" i="3"/>
  <c r="T11" i="3"/>
  <c r="R23" i="3"/>
  <c r="R8" i="3"/>
  <c r="R33" i="3"/>
  <c r="T22" i="3"/>
  <c r="T7" i="3"/>
  <c r="R16" i="3"/>
  <c r="R20" i="3"/>
  <c r="T35" i="3"/>
  <c r="T40" i="3"/>
  <c r="T44" i="3"/>
  <c r="T48" i="3"/>
  <c r="T52" i="3"/>
  <c r="T56" i="3"/>
  <c r="T60" i="3"/>
  <c r="T64" i="3"/>
  <c r="T68" i="3"/>
  <c r="T72" i="3"/>
  <c r="T76" i="3"/>
  <c r="T80" i="3"/>
  <c r="T84" i="3"/>
  <c r="T88" i="3"/>
  <c r="T92" i="3"/>
  <c r="T96" i="3"/>
  <c r="T100" i="3"/>
  <c r="T104" i="3"/>
  <c r="T108" i="3"/>
  <c r="T112" i="3"/>
  <c r="T116" i="3"/>
  <c r="T120" i="3"/>
  <c r="T124" i="3"/>
  <c r="T128" i="3"/>
  <c r="T132" i="3"/>
  <c r="T136" i="3"/>
  <c r="T140" i="3"/>
  <c r="T144" i="3"/>
  <c r="T148" i="3"/>
  <c r="T152" i="3"/>
  <c r="T156" i="3"/>
  <c r="T160" i="3"/>
  <c r="T164" i="3"/>
  <c r="T168" i="3"/>
  <c r="T172" i="3"/>
  <c r="T176" i="3"/>
  <c r="T180" i="3"/>
  <c r="T184" i="3"/>
  <c r="T188" i="3"/>
  <c r="T192" i="3"/>
  <c r="T196" i="3"/>
  <c r="T200" i="3"/>
  <c r="T204" i="3"/>
  <c r="T208" i="3"/>
  <c r="T212" i="3"/>
  <c r="T216" i="3"/>
  <c r="T220" i="3"/>
  <c r="T224" i="3"/>
  <c r="T228" i="3"/>
  <c r="T232" i="3"/>
  <c r="T236" i="3"/>
  <c r="T240" i="3"/>
  <c r="T244" i="3"/>
  <c r="T248" i="3"/>
  <c r="T252" i="3"/>
  <c r="T256" i="3"/>
  <c r="T260" i="3"/>
  <c r="T264" i="3"/>
  <c r="T268" i="3"/>
  <c r="T272" i="3"/>
  <c r="T276" i="3"/>
  <c r="T280" i="3"/>
  <c r="T284" i="3"/>
  <c r="T288" i="3"/>
  <c r="T292" i="3"/>
  <c r="T296" i="3"/>
  <c r="T300" i="3"/>
  <c r="T304" i="3"/>
  <c r="T308" i="3"/>
  <c r="T312" i="3"/>
  <c r="T316" i="3"/>
  <c r="T320" i="3"/>
  <c r="T324" i="3"/>
  <c r="T328" i="3"/>
  <c r="T332" i="3"/>
  <c r="T336" i="3"/>
  <c r="T340" i="3"/>
  <c r="T344" i="3"/>
  <c r="T348" i="3"/>
  <c r="T352" i="3"/>
  <c r="T356" i="3"/>
  <c r="T360" i="3"/>
  <c r="T364" i="3"/>
  <c r="T368" i="3"/>
  <c r="T372" i="3"/>
  <c r="T28" i="3"/>
  <c r="T41" i="3"/>
  <c r="T45" i="3"/>
  <c r="T49" i="3"/>
  <c r="T53" i="3"/>
  <c r="T57" i="3"/>
  <c r="T61" i="3"/>
  <c r="T65" i="3"/>
  <c r="T69" i="3"/>
  <c r="T73" i="3"/>
  <c r="T77" i="3"/>
  <c r="T81" i="3"/>
  <c r="T85" i="3"/>
  <c r="T89" i="3"/>
  <c r="T93" i="3"/>
  <c r="T97" i="3"/>
  <c r="T101" i="3"/>
  <c r="T105" i="3"/>
  <c r="T109" i="3"/>
  <c r="T113" i="3"/>
  <c r="T117" i="3"/>
  <c r="T121" i="3"/>
  <c r="T125" i="3"/>
  <c r="T129" i="3"/>
  <c r="T133" i="3"/>
  <c r="T137" i="3"/>
  <c r="T141" i="3"/>
  <c r="T145" i="3"/>
  <c r="T149" i="3"/>
  <c r="T153" i="3"/>
  <c r="T157" i="3"/>
  <c r="T161" i="3"/>
  <c r="T165" i="3"/>
  <c r="T169" i="3"/>
  <c r="T173" i="3"/>
  <c r="T177" i="3"/>
  <c r="T181" i="3"/>
  <c r="T185" i="3"/>
  <c r="T189" i="3"/>
  <c r="T193" i="3"/>
  <c r="T197" i="3"/>
  <c r="T201" i="3"/>
  <c r="T205" i="3"/>
  <c r="T209" i="3"/>
  <c r="T213" i="3"/>
  <c r="T217" i="3"/>
  <c r="T221" i="3"/>
  <c r="T225" i="3"/>
  <c r="T229" i="3"/>
  <c r="T233" i="3"/>
  <c r="T237" i="3"/>
  <c r="T241" i="3"/>
  <c r="T245" i="3"/>
  <c r="T249" i="3"/>
  <c r="T253" i="3"/>
  <c r="T257" i="3"/>
  <c r="T261" i="3"/>
  <c r="T265" i="3"/>
  <c r="T269" i="3"/>
  <c r="T273" i="3"/>
  <c r="T277" i="3"/>
  <c r="T281" i="3"/>
  <c r="T285" i="3"/>
  <c r="T289" i="3"/>
  <c r="T293" i="3"/>
  <c r="T297" i="3"/>
  <c r="T301" i="3"/>
  <c r="T305" i="3"/>
  <c r="T309" i="3"/>
  <c r="T313" i="3"/>
  <c r="T317" i="3"/>
  <c r="T321" i="3"/>
  <c r="T325" i="3"/>
  <c r="T329" i="3"/>
  <c r="T333" i="3"/>
  <c r="T337" i="3"/>
  <c r="T341" i="3"/>
  <c r="T345" i="3"/>
  <c r="T349" i="3"/>
  <c r="T353" i="3"/>
  <c r="T357" i="3"/>
  <c r="T361" i="3"/>
  <c r="T365" i="3"/>
  <c r="T369" i="3"/>
  <c r="T373" i="3"/>
  <c r="T38" i="3"/>
  <c r="T42" i="3"/>
  <c r="T46" i="3"/>
  <c r="T50" i="3"/>
  <c r="T54" i="3"/>
  <c r="T58" i="3"/>
  <c r="T62" i="3"/>
  <c r="T66" i="3"/>
  <c r="T70" i="3"/>
  <c r="T74" i="3"/>
  <c r="T78" i="3"/>
  <c r="T82" i="3"/>
  <c r="T86" i="3"/>
  <c r="T90" i="3"/>
  <c r="T94" i="3"/>
  <c r="T98" i="3"/>
  <c r="T102" i="3"/>
  <c r="T106" i="3"/>
  <c r="T110" i="3"/>
  <c r="T114" i="3"/>
  <c r="T118" i="3"/>
  <c r="T122" i="3"/>
  <c r="T126" i="3"/>
  <c r="T130" i="3"/>
  <c r="T134" i="3"/>
  <c r="T138" i="3"/>
  <c r="T142" i="3"/>
  <c r="T146" i="3"/>
  <c r="T150" i="3"/>
  <c r="T154" i="3"/>
  <c r="T158" i="3"/>
  <c r="T162" i="3"/>
  <c r="T166" i="3"/>
  <c r="T170" i="3"/>
  <c r="T174" i="3"/>
  <c r="T178" i="3"/>
  <c r="T182" i="3"/>
  <c r="T186" i="3"/>
  <c r="T190" i="3"/>
  <c r="T194" i="3"/>
  <c r="T198" i="3"/>
  <c r="T202" i="3"/>
  <c r="T206" i="3"/>
  <c r="T210" i="3"/>
  <c r="T214" i="3"/>
  <c r="T218" i="3"/>
  <c r="T222" i="3"/>
  <c r="T226" i="3"/>
  <c r="T230" i="3"/>
  <c r="T234" i="3"/>
  <c r="T238" i="3"/>
  <c r="T242" i="3"/>
  <c r="T246" i="3"/>
  <c r="T250" i="3"/>
  <c r="T254" i="3"/>
  <c r="T258" i="3"/>
  <c r="T262" i="3"/>
  <c r="T266" i="3"/>
  <c r="T270" i="3"/>
  <c r="T274" i="3"/>
  <c r="T278" i="3"/>
  <c r="T282" i="3"/>
  <c r="T286" i="3"/>
  <c r="T290" i="3"/>
  <c r="T294" i="3"/>
  <c r="T298" i="3"/>
  <c r="T302" i="3"/>
  <c r="T306" i="3"/>
  <c r="T310" i="3"/>
  <c r="T314" i="3"/>
  <c r="T318" i="3"/>
  <c r="T322" i="3"/>
  <c r="T326" i="3"/>
  <c r="T330" i="3"/>
  <c r="T334" i="3"/>
  <c r="T338" i="3"/>
  <c r="T342" i="3"/>
  <c r="T346" i="3"/>
  <c r="T350" i="3"/>
  <c r="T354" i="3"/>
  <c r="T358" i="3"/>
  <c r="T362" i="3"/>
  <c r="T366" i="3"/>
  <c r="T370" i="3"/>
  <c r="T374" i="3"/>
  <c r="T19" i="3"/>
  <c r="T39" i="3"/>
  <c r="T43" i="3"/>
  <c r="T47" i="3"/>
  <c r="T51" i="3"/>
  <c r="T55" i="3"/>
  <c r="T59" i="3"/>
  <c r="T63" i="3"/>
  <c r="T67" i="3"/>
  <c r="T71" i="3"/>
  <c r="T75" i="3"/>
  <c r="T79" i="3"/>
  <c r="T83" i="3"/>
  <c r="T87" i="3"/>
  <c r="T91" i="3"/>
  <c r="T95" i="3"/>
  <c r="T99" i="3"/>
  <c r="T103" i="3"/>
  <c r="T107" i="3"/>
  <c r="T111" i="3"/>
  <c r="T115" i="3"/>
  <c r="T119" i="3"/>
  <c r="T123" i="3"/>
  <c r="T127" i="3"/>
  <c r="T131" i="3"/>
  <c r="T135" i="3"/>
  <c r="T139" i="3"/>
  <c r="T143" i="3"/>
  <c r="T147" i="3"/>
  <c r="T151" i="3"/>
  <c r="T155" i="3"/>
  <c r="T159" i="3"/>
  <c r="T163" i="3"/>
  <c r="T167" i="3"/>
  <c r="T171" i="3"/>
  <c r="T175" i="3"/>
  <c r="T179" i="3"/>
  <c r="T183" i="3"/>
  <c r="T187" i="3"/>
  <c r="T191" i="3"/>
  <c r="T195" i="3"/>
  <c r="T199" i="3"/>
  <c r="T203" i="3"/>
  <c r="T207" i="3"/>
  <c r="T211" i="3"/>
  <c r="T215" i="3"/>
  <c r="T219" i="3"/>
  <c r="T223" i="3"/>
  <c r="T227" i="3"/>
  <c r="T231" i="3"/>
  <c r="T235" i="3"/>
  <c r="T239" i="3"/>
  <c r="T243" i="3"/>
  <c r="T247" i="3"/>
  <c r="T251" i="3"/>
  <c r="T255" i="3"/>
  <c r="T259" i="3"/>
  <c r="T263" i="3"/>
  <c r="T267" i="3"/>
  <c r="T271" i="3"/>
  <c r="T275" i="3"/>
  <c r="T279" i="3"/>
  <c r="T283" i="3"/>
  <c r="T287" i="3"/>
  <c r="T291" i="3"/>
  <c r="T295" i="3"/>
  <c r="T299" i="3"/>
  <c r="T303" i="3"/>
  <c r="T307" i="3"/>
  <c r="T311" i="3"/>
  <c r="T315" i="3"/>
  <c r="T319" i="3"/>
  <c r="T323" i="3"/>
  <c r="T327" i="3"/>
  <c r="T331" i="3"/>
  <c r="T335" i="3"/>
  <c r="T339" i="3"/>
  <c r="T343" i="3"/>
  <c r="T347" i="3"/>
  <c r="T351" i="3"/>
  <c r="T355" i="3"/>
  <c r="T359" i="3"/>
  <c r="T363" i="3"/>
  <c r="T367" i="3"/>
  <c r="T371" i="3"/>
  <c r="T376" i="3"/>
  <c r="T380" i="3"/>
  <c r="T384" i="3"/>
  <c r="T388" i="3"/>
  <c r="T392" i="3"/>
  <c r="T396" i="3"/>
  <c r="T400" i="3"/>
  <c r="T404" i="3"/>
  <c r="T408" i="3"/>
  <c r="T412" i="3"/>
  <c r="T416" i="3"/>
  <c r="T420" i="3"/>
  <c r="T424" i="3"/>
  <c r="T428" i="3"/>
  <c r="T432" i="3"/>
  <c r="T436" i="3"/>
  <c r="T440" i="3"/>
  <c r="T444" i="3"/>
  <c r="T448" i="3"/>
  <c r="T452" i="3"/>
  <c r="T456" i="3"/>
  <c r="T460" i="3"/>
  <c r="T464" i="3"/>
  <c r="T468" i="3"/>
  <c r="T472" i="3"/>
  <c r="T476" i="3"/>
  <c r="T480" i="3"/>
  <c r="T484" i="3"/>
  <c r="T488" i="3"/>
  <c r="T492" i="3"/>
  <c r="T496" i="3"/>
  <c r="T500" i="3"/>
  <c r="T504" i="3"/>
  <c r="T508" i="3"/>
  <c r="T512" i="3"/>
  <c r="T516" i="3"/>
  <c r="T520" i="3"/>
  <c r="T524" i="3"/>
  <c r="T528" i="3"/>
  <c r="T377" i="3"/>
  <c r="T381" i="3"/>
  <c r="T385" i="3"/>
  <c r="T389" i="3"/>
  <c r="T393" i="3"/>
  <c r="T397" i="3"/>
  <c r="T401" i="3"/>
  <c r="T405" i="3"/>
  <c r="T409" i="3"/>
  <c r="T413" i="3"/>
  <c r="T417" i="3"/>
  <c r="T421" i="3"/>
  <c r="T425" i="3"/>
  <c r="T429" i="3"/>
  <c r="T433" i="3"/>
  <c r="T437" i="3"/>
  <c r="T441" i="3"/>
  <c r="T445" i="3"/>
  <c r="T449" i="3"/>
  <c r="T453" i="3"/>
  <c r="T457" i="3"/>
  <c r="T461" i="3"/>
  <c r="T465" i="3"/>
  <c r="T469" i="3"/>
  <c r="T473" i="3"/>
  <c r="T477" i="3"/>
  <c r="T481" i="3"/>
  <c r="T485" i="3"/>
  <c r="T489" i="3"/>
  <c r="T493" i="3"/>
  <c r="T497" i="3"/>
  <c r="T501" i="3"/>
  <c r="T505" i="3"/>
  <c r="T509" i="3"/>
  <c r="T513" i="3"/>
  <c r="T517" i="3"/>
  <c r="T521" i="3"/>
  <c r="T525" i="3"/>
  <c r="T529" i="3"/>
  <c r="T533" i="3"/>
  <c r="T537" i="3"/>
  <c r="T541" i="3"/>
  <c r="T545" i="3"/>
  <c r="T549" i="3"/>
  <c r="T553" i="3"/>
  <c r="T557" i="3"/>
  <c r="T561" i="3"/>
  <c r="T565" i="3"/>
  <c r="T569" i="3"/>
  <c r="T573" i="3"/>
  <c r="T577" i="3"/>
  <c r="T581" i="3"/>
  <c r="T585" i="3"/>
  <c r="T589" i="3"/>
  <c r="T593" i="3"/>
  <c r="T597" i="3"/>
  <c r="T601" i="3"/>
  <c r="T605" i="3"/>
  <c r="T609" i="3"/>
  <c r="T613" i="3"/>
  <c r="T617" i="3"/>
  <c r="T621" i="3"/>
  <c r="T625" i="3"/>
  <c r="T629" i="3"/>
  <c r="T633" i="3"/>
  <c r="T637" i="3"/>
  <c r="T641" i="3"/>
  <c r="R15" i="3"/>
  <c r="R21" i="3"/>
  <c r="R39" i="3"/>
  <c r="R43" i="3"/>
  <c r="R47" i="3"/>
  <c r="R51" i="3"/>
  <c r="R55" i="3"/>
  <c r="R59" i="3"/>
  <c r="R63" i="3"/>
  <c r="R67" i="3"/>
  <c r="R71" i="3"/>
  <c r="R75" i="3"/>
  <c r="R79" i="3"/>
  <c r="R83" i="3"/>
  <c r="T378" i="3"/>
  <c r="T382" i="3"/>
  <c r="T386" i="3"/>
  <c r="T390" i="3"/>
  <c r="T394" i="3"/>
  <c r="T398" i="3"/>
  <c r="T402" i="3"/>
  <c r="T406" i="3"/>
  <c r="T410" i="3"/>
  <c r="T414" i="3"/>
  <c r="T418" i="3"/>
  <c r="T422" i="3"/>
  <c r="T426" i="3"/>
  <c r="T430" i="3"/>
  <c r="T434" i="3"/>
  <c r="T438" i="3"/>
  <c r="T442" i="3"/>
  <c r="T446" i="3"/>
  <c r="T450" i="3"/>
  <c r="T454" i="3"/>
  <c r="T458" i="3"/>
  <c r="T462" i="3"/>
  <c r="T466" i="3"/>
  <c r="T470" i="3"/>
  <c r="T474" i="3"/>
  <c r="T478" i="3"/>
  <c r="T482" i="3"/>
  <c r="T486" i="3"/>
  <c r="T490" i="3"/>
  <c r="T494" i="3"/>
  <c r="T498" i="3"/>
  <c r="T502" i="3"/>
  <c r="T506" i="3"/>
  <c r="T510" i="3"/>
  <c r="T514" i="3"/>
  <c r="T518" i="3"/>
  <c r="T522" i="3"/>
  <c r="T526" i="3"/>
  <c r="T530" i="3"/>
  <c r="T534" i="3"/>
  <c r="T538" i="3"/>
  <c r="T542" i="3"/>
  <c r="T546" i="3"/>
  <c r="T550" i="3"/>
  <c r="T554" i="3"/>
  <c r="T558" i="3"/>
  <c r="T562" i="3"/>
  <c r="T566" i="3"/>
  <c r="T570" i="3"/>
  <c r="T574" i="3"/>
  <c r="T578" i="3"/>
  <c r="T582" i="3"/>
  <c r="T586" i="3"/>
  <c r="T590" i="3"/>
  <c r="T594" i="3"/>
  <c r="T598" i="3"/>
  <c r="T602" i="3"/>
  <c r="T606" i="3"/>
  <c r="T610" i="3"/>
  <c r="T614" i="3"/>
  <c r="T618" i="3"/>
  <c r="T622" i="3"/>
  <c r="T626" i="3"/>
  <c r="T630" i="3"/>
  <c r="T634" i="3"/>
  <c r="T638" i="3"/>
  <c r="T642" i="3"/>
  <c r="R40" i="3"/>
  <c r="R44" i="3"/>
  <c r="R48" i="3"/>
  <c r="R52" i="3"/>
  <c r="R56" i="3"/>
  <c r="R60" i="3"/>
  <c r="R64" i="3"/>
  <c r="R68" i="3"/>
  <c r="R72" i="3"/>
  <c r="R76" i="3"/>
  <c r="R80" i="3"/>
  <c r="R84" i="3"/>
  <c r="R88" i="3"/>
  <c r="R92" i="3"/>
  <c r="R96" i="3"/>
  <c r="R100" i="3"/>
  <c r="R104" i="3"/>
  <c r="R108" i="3"/>
  <c r="T375" i="3"/>
  <c r="T379" i="3"/>
  <c r="T383" i="3"/>
  <c r="T387" i="3"/>
  <c r="T391" i="3"/>
  <c r="T395" i="3"/>
  <c r="T399" i="3"/>
  <c r="T403" i="3"/>
  <c r="T407" i="3"/>
  <c r="T411" i="3"/>
  <c r="T415" i="3"/>
  <c r="T419" i="3"/>
  <c r="T423" i="3"/>
  <c r="T427" i="3"/>
  <c r="T431" i="3"/>
  <c r="T435" i="3"/>
  <c r="T439" i="3"/>
  <c r="T443" i="3"/>
  <c r="T447" i="3"/>
  <c r="T451" i="3"/>
  <c r="T455" i="3"/>
  <c r="T459" i="3"/>
  <c r="T463" i="3"/>
  <c r="T467" i="3"/>
  <c r="T471" i="3"/>
  <c r="T475" i="3"/>
  <c r="T479" i="3"/>
  <c r="T483" i="3"/>
  <c r="T487" i="3"/>
  <c r="T491" i="3"/>
  <c r="T495" i="3"/>
  <c r="T499" i="3"/>
  <c r="T503" i="3"/>
  <c r="T507" i="3"/>
  <c r="T511" i="3"/>
  <c r="T515" i="3"/>
  <c r="T519" i="3"/>
  <c r="T523" i="3"/>
  <c r="T527" i="3"/>
  <c r="T531" i="3"/>
  <c r="T535" i="3"/>
  <c r="T539" i="3"/>
  <c r="T543" i="3"/>
  <c r="T547" i="3"/>
  <c r="T551" i="3"/>
  <c r="T555" i="3"/>
  <c r="T559" i="3"/>
  <c r="T563" i="3"/>
  <c r="T567" i="3"/>
  <c r="T571" i="3"/>
  <c r="T575" i="3"/>
  <c r="T579" i="3"/>
  <c r="T583" i="3"/>
  <c r="T587" i="3"/>
  <c r="T591" i="3"/>
  <c r="T595" i="3"/>
  <c r="T599" i="3"/>
  <c r="T603" i="3"/>
  <c r="T607" i="3"/>
  <c r="T611" i="3"/>
  <c r="T615" i="3"/>
  <c r="T619" i="3"/>
  <c r="T623" i="3"/>
  <c r="T627" i="3"/>
  <c r="T631" i="3"/>
  <c r="T635" i="3"/>
  <c r="T639" i="3"/>
  <c r="T643" i="3"/>
  <c r="R41" i="3"/>
  <c r="R45" i="3"/>
  <c r="R49" i="3"/>
  <c r="R53" i="3"/>
  <c r="R57" i="3"/>
  <c r="R61" i="3"/>
  <c r="R65" i="3"/>
  <c r="R69" i="3"/>
  <c r="R73" i="3"/>
  <c r="R77" i="3"/>
  <c r="R81" i="3"/>
  <c r="R85" i="3"/>
  <c r="R89" i="3"/>
  <c r="T536" i="3"/>
  <c r="T552" i="3"/>
  <c r="T568" i="3"/>
  <c r="T584" i="3"/>
  <c r="T600" i="3"/>
  <c r="T616" i="3"/>
  <c r="T632" i="3"/>
  <c r="R50" i="3"/>
  <c r="R66" i="3"/>
  <c r="R82" i="3"/>
  <c r="R91" i="3"/>
  <c r="R97" i="3"/>
  <c r="R102" i="3"/>
  <c r="R107" i="3"/>
  <c r="R112" i="3"/>
  <c r="R116" i="3"/>
  <c r="R120" i="3"/>
  <c r="R124" i="3"/>
  <c r="R128" i="3"/>
  <c r="R132" i="3"/>
  <c r="R136" i="3"/>
  <c r="R140" i="3"/>
  <c r="R144" i="3"/>
  <c r="R148" i="3"/>
  <c r="R152" i="3"/>
  <c r="R156" i="3"/>
  <c r="R160" i="3"/>
  <c r="R164" i="3"/>
  <c r="R168" i="3"/>
  <c r="R172" i="3"/>
  <c r="R176" i="3"/>
  <c r="R180" i="3"/>
  <c r="R184" i="3"/>
  <c r="R188" i="3"/>
  <c r="R192" i="3"/>
  <c r="R196" i="3"/>
  <c r="R200" i="3"/>
  <c r="R204" i="3"/>
  <c r="R208" i="3"/>
  <c r="R212" i="3"/>
  <c r="R216" i="3"/>
  <c r="R220" i="3"/>
  <c r="R224" i="3"/>
  <c r="R228" i="3"/>
  <c r="R232" i="3"/>
  <c r="R236" i="3"/>
  <c r="R240" i="3"/>
  <c r="R244" i="3"/>
  <c r="R248" i="3"/>
  <c r="R252" i="3"/>
  <c r="R256" i="3"/>
  <c r="R260" i="3"/>
  <c r="R264" i="3"/>
  <c r="R268" i="3"/>
  <c r="R272" i="3"/>
  <c r="R276" i="3"/>
  <c r="R280" i="3"/>
  <c r="R284" i="3"/>
  <c r="R288" i="3"/>
  <c r="R292" i="3"/>
  <c r="R296" i="3"/>
  <c r="R300" i="3"/>
  <c r="R304" i="3"/>
  <c r="R308" i="3"/>
  <c r="R312" i="3"/>
  <c r="R316" i="3"/>
  <c r="R320" i="3"/>
  <c r="R324" i="3"/>
  <c r="R328" i="3"/>
  <c r="R332" i="3"/>
  <c r="R336" i="3"/>
  <c r="R340" i="3"/>
  <c r="R344" i="3"/>
  <c r="R348" i="3"/>
  <c r="R352" i="3"/>
  <c r="R356" i="3"/>
  <c r="R360" i="3"/>
  <c r="R364" i="3"/>
  <c r="R368" i="3"/>
  <c r="R372" i="3"/>
  <c r="R376" i="3"/>
  <c r="R380" i="3"/>
  <c r="R384" i="3"/>
  <c r="R388" i="3"/>
  <c r="T540" i="3"/>
  <c r="T556" i="3"/>
  <c r="T572" i="3"/>
  <c r="T588" i="3"/>
  <c r="T604" i="3"/>
  <c r="T620" i="3"/>
  <c r="T636" i="3"/>
  <c r="R32" i="3"/>
  <c r="R38" i="3"/>
  <c r="R54" i="3"/>
  <c r="R70" i="3"/>
  <c r="R86" i="3"/>
  <c r="R93" i="3"/>
  <c r="R98" i="3"/>
  <c r="R103" i="3"/>
  <c r="R109" i="3"/>
  <c r="R113" i="3"/>
  <c r="R117" i="3"/>
  <c r="R121" i="3"/>
  <c r="R125" i="3"/>
  <c r="R129" i="3"/>
  <c r="R133" i="3"/>
  <c r="R137" i="3"/>
  <c r="R141" i="3"/>
  <c r="R145" i="3"/>
  <c r="R149" i="3"/>
  <c r="R153" i="3"/>
  <c r="R157" i="3"/>
  <c r="R161" i="3"/>
  <c r="R165" i="3"/>
  <c r="R169" i="3"/>
  <c r="R173" i="3"/>
  <c r="R177" i="3"/>
  <c r="R181" i="3"/>
  <c r="R185" i="3"/>
  <c r="R189" i="3"/>
  <c r="R193" i="3"/>
  <c r="R197" i="3"/>
  <c r="R201" i="3"/>
  <c r="R205" i="3"/>
  <c r="R209" i="3"/>
  <c r="R213" i="3"/>
  <c r="R217" i="3"/>
  <c r="R221" i="3"/>
  <c r="R225" i="3"/>
  <c r="R229" i="3"/>
  <c r="R233" i="3"/>
  <c r="R237" i="3"/>
  <c r="R241" i="3"/>
  <c r="R245" i="3"/>
  <c r="R249" i="3"/>
  <c r="R253" i="3"/>
  <c r="R257" i="3"/>
  <c r="R261" i="3"/>
  <c r="R265" i="3"/>
  <c r="R269" i="3"/>
  <c r="R273" i="3"/>
  <c r="R277" i="3"/>
  <c r="R281" i="3"/>
  <c r="R285" i="3"/>
  <c r="R289" i="3"/>
  <c r="R293" i="3"/>
  <c r="R297" i="3"/>
  <c r="R301" i="3"/>
  <c r="R305" i="3"/>
  <c r="R309" i="3"/>
  <c r="R313" i="3"/>
  <c r="R317" i="3"/>
  <c r="R321" i="3"/>
  <c r="R325" i="3"/>
  <c r="R329" i="3"/>
  <c r="R333" i="3"/>
  <c r="R337" i="3"/>
  <c r="R341" i="3"/>
  <c r="R345" i="3"/>
  <c r="R349" i="3"/>
  <c r="R353" i="3"/>
  <c r="R357" i="3"/>
  <c r="R361" i="3"/>
  <c r="R365" i="3"/>
  <c r="R369" i="3"/>
  <c r="R373" i="3"/>
  <c r="R377" i="3"/>
  <c r="R381" i="3"/>
  <c r="R385" i="3"/>
  <c r="T544" i="3"/>
  <c r="T560" i="3"/>
  <c r="T576" i="3"/>
  <c r="T592" i="3"/>
  <c r="T608" i="3"/>
  <c r="T624" i="3"/>
  <c r="T640" i="3"/>
  <c r="R42" i="3"/>
  <c r="R58" i="3"/>
  <c r="R74" i="3"/>
  <c r="R87" i="3"/>
  <c r="R94" i="3"/>
  <c r="R99" i="3"/>
  <c r="R105" i="3"/>
  <c r="R110" i="3"/>
  <c r="R114" i="3"/>
  <c r="R118" i="3"/>
  <c r="R122" i="3"/>
  <c r="R126" i="3"/>
  <c r="R130" i="3"/>
  <c r="R134" i="3"/>
  <c r="R138" i="3"/>
  <c r="R142" i="3"/>
  <c r="R146" i="3"/>
  <c r="R150" i="3"/>
  <c r="R154" i="3"/>
  <c r="R158" i="3"/>
  <c r="R162" i="3"/>
  <c r="R166" i="3"/>
  <c r="R170" i="3"/>
  <c r="R174" i="3"/>
  <c r="R178" i="3"/>
  <c r="R182" i="3"/>
  <c r="R186" i="3"/>
  <c r="R190" i="3"/>
  <c r="R194" i="3"/>
  <c r="R198" i="3"/>
  <c r="R202" i="3"/>
  <c r="R206" i="3"/>
  <c r="R210" i="3"/>
  <c r="R214" i="3"/>
  <c r="R218" i="3"/>
  <c r="R222" i="3"/>
  <c r="R226" i="3"/>
  <c r="R230" i="3"/>
  <c r="R234" i="3"/>
  <c r="R238" i="3"/>
  <c r="R242" i="3"/>
  <c r="R246" i="3"/>
  <c r="R250" i="3"/>
  <c r="R254" i="3"/>
  <c r="R258" i="3"/>
  <c r="R262" i="3"/>
  <c r="R266" i="3"/>
  <c r="R270" i="3"/>
  <c r="R274" i="3"/>
  <c r="R278" i="3"/>
  <c r="R282" i="3"/>
  <c r="R286" i="3"/>
  <c r="R290" i="3"/>
  <c r="R294" i="3"/>
  <c r="R298" i="3"/>
  <c r="R302" i="3"/>
  <c r="R306" i="3"/>
  <c r="T548" i="3"/>
  <c r="T612" i="3"/>
  <c r="R62" i="3"/>
  <c r="R101" i="3"/>
  <c r="R119" i="3"/>
  <c r="R135" i="3"/>
  <c r="R151" i="3"/>
  <c r="R167" i="3"/>
  <c r="R183" i="3"/>
  <c r="R199" i="3"/>
  <c r="R215" i="3"/>
  <c r="R231" i="3"/>
  <c r="R247" i="3"/>
  <c r="R263" i="3"/>
  <c r="R279" i="3"/>
  <c r="R295" i="3"/>
  <c r="R310" i="3"/>
  <c r="R318" i="3"/>
  <c r="R326" i="3"/>
  <c r="R334" i="3"/>
  <c r="R342" i="3"/>
  <c r="R350" i="3"/>
  <c r="R358" i="3"/>
  <c r="R366" i="3"/>
  <c r="R374" i="3"/>
  <c r="R382" i="3"/>
  <c r="R389" i="3"/>
  <c r="R393" i="3"/>
  <c r="R397" i="3"/>
  <c r="R401" i="3"/>
  <c r="R405" i="3"/>
  <c r="R409" i="3"/>
  <c r="R413" i="3"/>
  <c r="R417" i="3"/>
  <c r="R421" i="3"/>
  <c r="R425" i="3"/>
  <c r="R429" i="3"/>
  <c r="R433" i="3"/>
  <c r="R437" i="3"/>
  <c r="R441" i="3"/>
  <c r="R445" i="3"/>
  <c r="R449" i="3"/>
  <c r="R453" i="3"/>
  <c r="R457" i="3"/>
  <c r="R461" i="3"/>
  <c r="R465" i="3"/>
  <c r="R469" i="3"/>
  <c r="R473" i="3"/>
  <c r="R477" i="3"/>
  <c r="R481" i="3"/>
  <c r="R485" i="3"/>
  <c r="R489" i="3"/>
  <c r="R493" i="3"/>
  <c r="R497" i="3"/>
  <c r="R501" i="3"/>
  <c r="R505" i="3"/>
  <c r="R509" i="3"/>
  <c r="R513" i="3"/>
  <c r="R517" i="3"/>
  <c r="R521" i="3"/>
  <c r="R525" i="3"/>
  <c r="R529" i="3"/>
  <c r="R533" i="3"/>
  <c r="R537" i="3"/>
  <c r="R541" i="3"/>
  <c r="R545" i="3"/>
  <c r="R549" i="3"/>
  <c r="R553" i="3"/>
  <c r="R557" i="3"/>
  <c r="R561" i="3"/>
  <c r="R565" i="3"/>
  <c r="R569" i="3"/>
  <c r="R573" i="3"/>
  <c r="R577" i="3"/>
  <c r="R581" i="3"/>
  <c r="R585" i="3"/>
  <c r="R589" i="3"/>
  <c r="R593" i="3"/>
  <c r="R597" i="3"/>
  <c r="R601" i="3"/>
  <c r="R605" i="3"/>
  <c r="R609" i="3"/>
  <c r="R613" i="3"/>
  <c r="R617" i="3"/>
  <c r="R621" i="3"/>
  <c r="R625" i="3"/>
  <c r="R629" i="3"/>
  <c r="R633" i="3"/>
  <c r="R637" i="3"/>
  <c r="R641" i="3"/>
  <c r="R323" i="3"/>
  <c r="R355" i="3"/>
  <c r="R379" i="3"/>
  <c r="R400" i="3"/>
  <c r="R416" i="3"/>
  <c r="R436" i="3"/>
  <c r="R448" i="3"/>
  <c r="R468" i="3"/>
  <c r="R480" i="3"/>
  <c r="R500" i="3"/>
  <c r="R516" i="3"/>
  <c r="R532" i="3"/>
  <c r="R544" i="3"/>
  <c r="R560" i="3"/>
  <c r="R576" i="3"/>
  <c r="R596" i="3"/>
  <c r="R608" i="3"/>
  <c r="R624" i="3"/>
  <c r="R640" i="3"/>
  <c r="T564" i="3"/>
  <c r="T628" i="3"/>
  <c r="R78" i="3"/>
  <c r="R106" i="3"/>
  <c r="R123" i="3"/>
  <c r="R139" i="3"/>
  <c r="R155" i="3"/>
  <c r="R171" i="3"/>
  <c r="R187" i="3"/>
  <c r="R203" i="3"/>
  <c r="R219" i="3"/>
  <c r="R235" i="3"/>
  <c r="R251" i="3"/>
  <c r="R267" i="3"/>
  <c r="R283" i="3"/>
  <c r="R299" i="3"/>
  <c r="R311" i="3"/>
  <c r="R319" i="3"/>
  <c r="R327" i="3"/>
  <c r="R335" i="3"/>
  <c r="R343" i="3"/>
  <c r="R351" i="3"/>
  <c r="R359" i="3"/>
  <c r="R367" i="3"/>
  <c r="R375" i="3"/>
  <c r="R383" i="3"/>
  <c r="R390" i="3"/>
  <c r="R394" i="3"/>
  <c r="R398" i="3"/>
  <c r="R402" i="3"/>
  <c r="R406" i="3"/>
  <c r="R410" i="3"/>
  <c r="R414" i="3"/>
  <c r="R418" i="3"/>
  <c r="R422" i="3"/>
  <c r="R426" i="3"/>
  <c r="R430" i="3"/>
  <c r="R434" i="3"/>
  <c r="R438" i="3"/>
  <c r="R442" i="3"/>
  <c r="R446" i="3"/>
  <c r="R450" i="3"/>
  <c r="R454" i="3"/>
  <c r="R458" i="3"/>
  <c r="R462" i="3"/>
  <c r="R466" i="3"/>
  <c r="R470" i="3"/>
  <c r="R474" i="3"/>
  <c r="R478" i="3"/>
  <c r="R482" i="3"/>
  <c r="R486" i="3"/>
  <c r="R490" i="3"/>
  <c r="R494" i="3"/>
  <c r="R498" i="3"/>
  <c r="R502" i="3"/>
  <c r="R506" i="3"/>
  <c r="R510" i="3"/>
  <c r="R514" i="3"/>
  <c r="R518" i="3"/>
  <c r="R522" i="3"/>
  <c r="R526" i="3"/>
  <c r="R530" i="3"/>
  <c r="R534" i="3"/>
  <c r="R538" i="3"/>
  <c r="R542" i="3"/>
  <c r="R546" i="3"/>
  <c r="R550" i="3"/>
  <c r="R554" i="3"/>
  <c r="R558" i="3"/>
  <c r="R562" i="3"/>
  <c r="R566" i="3"/>
  <c r="R570" i="3"/>
  <c r="R574" i="3"/>
  <c r="R578" i="3"/>
  <c r="R582" i="3"/>
  <c r="R586" i="3"/>
  <c r="R590" i="3"/>
  <c r="R594" i="3"/>
  <c r="R598" i="3"/>
  <c r="R602" i="3"/>
  <c r="R606" i="3"/>
  <c r="R610" i="3"/>
  <c r="R614" i="3"/>
  <c r="R618" i="3"/>
  <c r="R622" i="3"/>
  <c r="R626" i="3"/>
  <c r="R630" i="3"/>
  <c r="R634" i="3"/>
  <c r="R638" i="3"/>
  <c r="R642" i="3"/>
  <c r="R643" i="3"/>
  <c r="R347" i="3"/>
  <c r="R387" i="3"/>
  <c r="R404" i="3"/>
  <c r="R420" i="3"/>
  <c r="R432" i="3"/>
  <c r="R452" i="3"/>
  <c r="R464" i="3"/>
  <c r="R484" i="3"/>
  <c r="R496" i="3"/>
  <c r="R512" i="3"/>
  <c r="R528" i="3"/>
  <c r="R548" i="3"/>
  <c r="R564" i="3"/>
  <c r="R580" i="3"/>
  <c r="R592" i="3"/>
  <c r="R612" i="3"/>
  <c r="R628" i="3"/>
  <c r="R644" i="3"/>
  <c r="T580" i="3"/>
  <c r="T644" i="3"/>
  <c r="R90" i="3"/>
  <c r="R111" i="3"/>
  <c r="R127" i="3"/>
  <c r="R143" i="3"/>
  <c r="R159" i="3"/>
  <c r="R175" i="3"/>
  <c r="R191" i="3"/>
  <c r="R207" i="3"/>
  <c r="R223" i="3"/>
  <c r="R239" i="3"/>
  <c r="R255" i="3"/>
  <c r="R271" i="3"/>
  <c r="R287" i="3"/>
  <c r="R303" i="3"/>
  <c r="R314" i="3"/>
  <c r="R322" i="3"/>
  <c r="R330" i="3"/>
  <c r="R338" i="3"/>
  <c r="R346" i="3"/>
  <c r="R354" i="3"/>
  <c r="R362" i="3"/>
  <c r="R370" i="3"/>
  <c r="R378" i="3"/>
  <c r="R386" i="3"/>
  <c r="R391" i="3"/>
  <c r="R395" i="3"/>
  <c r="R399" i="3"/>
  <c r="R403" i="3"/>
  <c r="R407" i="3"/>
  <c r="R411" i="3"/>
  <c r="R415" i="3"/>
  <c r="R419" i="3"/>
  <c r="R423" i="3"/>
  <c r="R427" i="3"/>
  <c r="R431" i="3"/>
  <c r="R435" i="3"/>
  <c r="R439" i="3"/>
  <c r="R443" i="3"/>
  <c r="R447" i="3"/>
  <c r="R451" i="3"/>
  <c r="R455" i="3"/>
  <c r="R459" i="3"/>
  <c r="R463" i="3"/>
  <c r="R467" i="3"/>
  <c r="R471" i="3"/>
  <c r="R475" i="3"/>
  <c r="R479" i="3"/>
  <c r="R483" i="3"/>
  <c r="R487" i="3"/>
  <c r="R491" i="3"/>
  <c r="R495" i="3"/>
  <c r="R499" i="3"/>
  <c r="R503" i="3"/>
  <c r="R507" i="3"/>
  <c r="R511" i="3"/>
  <c r="R515" i="3"/>
  <c r="R519" i="3"/>
  <c r="R523" i="3"/>
  <c r="R527" i="3"/>
  <c r="R531" i="3"/>
  <c r="R535" i="3"/>
  <c r="R539" i="3"/>
  <c r="R543" i="3"/>
  <c r="R547" i="3"/>
  <c r="R551" i="3"/>
  <c r="R555" i="3"/>
  <c r="R559" i="3"/>
  <c r="R563" i="3"/>
  <c r="R567" i="3"/>
  <c r="R571" i="3"/>
  <c r="R575" i="3"/>
  <c r="R579" i="3"/>
  <c r="R583" i="3"/>
  <c r="R587" i="3"/>
  <c r="R591" i="3"/>
  <c r="R595" i="3"/>
  <c r="R599" i="3"/>
  <c r="R603" i="3"/>
  <c r="R607" i="3"/>
  <c r="R611" i="3"/>
  <c r="R615" i="3"/>
  <c r="R619" i="3"/>
  <c r="R623" i="3"/>
  <c r="R627" i="3"/>
  <c r="R631" i="3"/>
  <c r="R635" i="3"/>
  <c r="R639" i="3"/>
  <c r="R331" i="3"/>
  <c r="R363" i="3"/>
  <c r="R392" i="3"/>
  <c r="R408" i="3"/>
  <c r="R428" i="3"/>
  <c r="R440" i="3"/>
  <c r="R456" i="3"/>
  <c r="R472" i="3"/>
  <c r="R488" i="3"/>
  <c r="R508" i="3"/>
  <c r="R520" i="3"/>
  <c r="R536" i="3"/>
  <c r="R552" i="3"/>
  <c r="R568" i="3"/>
  <c r="R584" i="3"/>
  <c r="R600" i="3"/>
  <c r="R616" i="3"/>
  <c r="R636" i="3"/>
  <c r="T532" i="3"/>
  <c r="T596" i="3"/>
  <c r="R46" i="3"/>
  <c r="R95" i="3"/>
  <c r="R115" i="3"/>
  <c r="R131" i="3"/>
  <c r="R147" i="3"/>
  <c r="R163" i="3"/>
  <c r="R179" i="3"/>
  <c r="R195" i="3"/>
  <c r="R211" i="3"/>
  <c r="R227" i="3"/>
  <c r="R243" i="3"/>
  <c r="R259" i="3"/>
  <c r="R275" i="3"/>
  <c r="R291" i="3"/>
  <c r="R307" i="3"/>
  <c r="R315" i="3"/>
  <c r="R339" i="3"/>
  <c r="R371" i="3"/>
  <c r="R396" i="3"/>
  <c r="R412" i="3"/>
  <c r="R424" i="3"/>
  <c r="R444" i="3"/>
  <c r="R460" i="3"/>
  <c r="R476" i="3"/>
  <c r="R492" i="3"/>
  <c r="R504" i="3"/>
  <c r="R524" i="3"/>
  <c r="R540" i="3"/>
  <c r="R556" i="3"/>
  <c r="R572" i="3"/>
  <c r="R588" i="3"/>
  <c r="R604" i="3"/>
  <c r="R620" i="3"/>
  <c r="R632" i="3"/>
  <c r="R6" i="3"/>
  <c r="T6" i="3"/>
  <c r="E31" i="6"/>
  <c r="E162" i="6"/>
  <c r="E98" i="6"/>
  <c r="E34" i="6"/>
  <c r="E133" i="6"/>
  <c r="E69" i="6"/>
  <c r="E5" i="6"/>
  <c r="E112" i="6"/>
  <c r="E48" i="6"/>
  <c r="E155" i="6"/>
  <c r="E91" i="6"/>
  <c r="E27" i="6"/>
  <c r="E126" i="6"/>
  <c r="E62" i="6"/>
  <c r="E161" i="6"/>
  <c r="E97" i="6"/>
  <c r="E33" i="6"/>
  <c r="E140" i="6"/>
  <c r="E76" i="6"/>
  <c r="E12" i="6"/>
  <c r="E119" i="6"/>
  <c r="E55" i="6"/>
  <c r="E154" i="6"/>
  <c r="E90" i="6"/>
  <c r="E26" i="6"/>
  <c r="E125" i="6"/>
  <c r="E61" i="6"/>
  <c r="E168" i="6"/>
  <c r="E104" i="6"/>
  <c r="E40" i="6"/>
  <c r="E147" i="6"/>
  <c r="E83" i="6"/>
  <c r="E19" i="6"/>
  <c r="E118" i="6"/>
  <c r="E54" i="6"/>
  <c r="E153" i="6"/>
  <c r="E89" i="6"/>
  <c r="E25" i="6"/>
  <c r="E132" i="6"/>
  <c r="E68" i="6"/>
  <c r="E4" i="6"/>
  <c r="E111" i="6"/>
  <c r="E47" i="6"/>
  <c r="E146" i="6"/>
  <c r="E82" i="6"/>
  <c r="E18" i="6"/>
  <c r="E117" i="6"/>
  <c r="E53" i="6"/>
  <c r="E160" i="6"/>
  <c r="E96" i="6"/>
  <c r="E32" i="6"/>
  <c r="E139" i="6"/>
  <c r="E75" i="6"/>
  <c r="E6" i="6"/>
  <c r="E110" i="6"/>
  <c r="E46" i="6"/>
  <c r="E145" i="6"/>
  <c r="E81" i="6"/>
  <c r="E17" i="6"/>
  <c r="E124" i="6"/>
  <c r="E60" i="6"/>
  <c r="E167" i="6"/>
  <c r="E103" i="6"/>
  <c r="E39" i="6"/>
  <c r="E138" i="6"/>
  <c r="E74" i="6"/>
  <c r="E10" i="6"/>
  <c r="E109" i="6"/>
  <c r="E45" i="6"/>
  <c r="E152" i="6"/>
  <c r="E88" i="6"/>
  <c r="E24" i="6"/>
  <c r="E131" i="6"/>
  <c r="E67" i="6"/>
  <c r="E166" i="6"/>
  <c r="E102" i="6"/>
  <c r="E38" i="6"/>
  <c r="E137" i="6"/>
  <c r="E73" i="6"/>
  <c r="E9" i="6"/>
  <c r="E116" i="6"/>
  <c r="E52" i="6"/>
  <c r="E159" i="6"/>
  <c r="E95" i="6"/>
  <c r="E11" i="6"/>
  <c r="E7" i="6"/>
  <c r="E130" i="6"/>
  <c r="E66" i="6"/>
  <c r="E165" i="6"/>
  <c r="E101" i="6"/>
  <c r="E37" i="6"/>
  <c r="E144" i="6"/>
  <c r="E80" i="6"/>
  <c r="E16" i="6"/>
  <c r="E123" i="6"/>
  <c r="E59" i="6"/>
  <c r="E158" i="6"/>
  <c r="E94" i="6"/>
  <c r="E30" i="6"/>
  <c r="E129" i="6"/>
  <c r="E65" i="6"/>
  <c r="E2" i="6"/>
  <c r="E108" i="6"/>
  <c r="E44" i="6"/>
  <c r="E151" i="6"/>
  <c r="E87" i="6"/>
  <c r="E23" i="6"/>
  <c r="E122" i="6"/>
  <c r="E58" i="6"/>
  <c r="E157" i="6"/>
  <c r="E93" i="6"/>
  <c r="E29" i="6"/>
  <c r="E136" i="6"/>
  <c r="E72" i="6"/>
  <c r="E8" i="6"/>
  <c r="E115" i="6"/>
  <c r="E51" i="6"/>
  <c r="E150" i="6"/>
  <c r="E86" i="6"/>
  <c r="E22" i="6"/>
  <c r="E121" i="6"/>
  <c r="E57" i="6"/>
  <c r="E164" i="6"/>
  <c r="E100" i="6"/>
  <c r="E36" i="6"/>
  <c r="E143" i="6"/>
  <c r="E79" i="6"/>
  <c r="E15" i="6"/>
  <c r="E114" i="6"/>
  <c r="E50" i="6"/>
  <c r="E149" i="6"/>
  <c r="E85" i="6"/>
  <c r="E21" i="6"/>
  <c r="E128" i="6"/>
  <c r="E64" i="6"/>
  <c r="E171" i="6"/>
  <c r="E107" i="6"/>
  <c r="E43" i="6"/>
  <c r="E142" i="6"/>
  <c r="E78" i="6"/>
  <c r="E14" i="6"/>
  <c r="E113" i="6"/>
  <c r="E49" i="6"/>
  <c r="E156" i="6"/>
  <c r="E92" i="6"/>
  <c r="E28" i="6"/>
  <c r="E135" i="6"/>
  <c r="E71" i="6"/>
  <c r="E170" i="6"/>
  <c r="E106" i="6"/>
  <c r="E42" i="6"/>
  <c r="E141" i="6"/>
  <c r="E77" i="6"/>
  <c r="E13" i="6"/>
  <c r="E120" i="6"/>
  <c r="E56" i="6"/>
  <c r="E163" i="6"/>
  <c r="E99" i="6"/>
  <c r="E35" i="6"/>
  <c r="E134" i="6"/>
  <c r="E70" i="6"/>
  <c r="E169" i="6"/>
  <c r="E105" i="6"/>
  <c r="E41" i="6"/>
  <c r="E148" i="6"/>
  <c r="E84" i="6"/>
  <c r="E20" i="6"/>
  <c r="E127" i="6"/>
  <c r="E63" i="6"/>
  <c r="E3" i="6"/>
  <c r="E6" i="1"/>
  <c r="F6" i="1"/>
  <c r="E11" i="1"/>
  <c r="F11" i="1"/>
  <c r="E8" i="1"/>
  <c r="F8" i="1"/>
  <c r="E3" i="1"/>
  <c r="F3" i="1"/>
  <c r="E30" i="1"/>
  <c r="F30" i="1"/>
  <c r="E27" i="1"/>
  <c r="F27" i="1"/>
  <c r="E33" i="1"/>
  <c r="F33" i="1"/>
  <c r="E25" i="1"/>
  <c r="F25" i="1"/>
  <c r="E7" i="1"/>
  <c r="F7" i="1"/>
  <c r="E15" i="1"/>
  <c r="F15" i="1"/>
  <c r="E5" i="1"/>
  <c r="F5" i="1"/>
  <c r="E23" i="1"/>
  <c r="F23" i="1"/>
  <c r="E28" i="1"/>
  <c r="F28" i="1"/>
  <c r="E12" i="1"/>
  <c r="F12" i="1"/>
  <c r="E2" i="1"/>
  <c r="F2" i="1"/>
  <c r="E19" i="1"/>
  <c r="F19" i="1"/>
  <c r="E13" i="1"/>
  <c r="F13" i="1"/>
  <c r="E17" i="1"/>
  <c r="F17" i="1"/>
  <c r="E20" i="1"/>
  <c r="F20" i="1"/>
  <c r="E31" i="1"/>
  <c r="F31" i="1"/>
  <c r="E14" i="1"/>
  <c r="F14" i="1"/>
  <c r="E22" i="1"/>
  <c r="F22" i="1"/>
  <c r="E4" i="1"/>
  <c r="F4" i="1"/>
  <c r="E9" i="1"/>
  <c r="F9" i="1"/>
  <c r="E29" i="1"/>
  <c r="F29" i="1"/>
  <c r="E32" i="1"/>
  <c r="F32" i="1"/>
  <c r="E10" i="1"/>
  <c r="F10" i="1"/>
  <c r="E16" i="1"/>
  <c r="F16" i="1"/>
  <c r="E21" i="1"/>
  <c r="F21" i="1"/>
  <c r="E24" i="1"/>
  <c r="F24" i="1"/>
  <c r="E18" i="1"/>
  <c r="F18" i="1"/>
  <c r="F26" i="1"/>
  <c r="E26" i="1"/>
  <c r="G26" i="1" l="1"/>
  <c r="C26" i="1"/>
  <c r="D26" i="1"/>
  <c r="C24" i="1"/>
  <c r="D24" i="1"/>
  <c r="G24" i="1"/>
  <c r="C16" i="1"/>
  <c r="G16" i="1"/>
  <c r="D16" i="1"/>
  <c r="C32" i="1"/>
  <c r="D32" i="1"/>
  <c r="G32" i="1"/>
  <c r="C9" i="1"/>
  <c r="G9" i="1"/>
  <c r="D9" i="1"/>
  <c r="C22" i="1"/>
  <c r="D22" i="1"/>
  <c r="G22" i="1"/>
  <c r="C31" i="1"/>
  <c r="G31" i="1"/>
  <c r="D31" i="1"/>
  <c r="C17" i="1"/>
  <c r="D17" i="1"/>
  <c r="G17" i="1"/>
  <c r="D19" i="1"/>
  <c r="C19" i="1"/>
  <c r="G19" i="1"/>
  <c r="C12" i="1"/>
  <c r="D12" i="1"/>
  <c r="G12" i="1"/>
  <c r="D23" i="1"/>
  <c r="G23" i="1"/>
  <c r="C23" i="1"/>
  <c r="C15" i="1"/>
  <c r="D15" i="1"/>
  <c r="G15" i="1"/>
  <c r="D25" i="1"/>
  <c r="G25" i="1"/>
  <c r="C25" i="1"/>
  <c r="C27" i="1"/>
  <c r="D27" i="1"/>
  <c r="G27" i="1"/>
  <c r="C3" i="1"/>
  <c r="D3" i="1"/>
  <c r="G3" i="1"/>
  <c r="G11" i="1"/>
  <c r="C11" i="1"/>
  <c r="D11" i="1"/>
  <c r="C18" i="1"/>
  <c r="D18" i="1"/>
  <c r="G18" i="1"/>
  <c r="G21" i="1"/>
  <c r="C21" i="1"/>
  <c r="D21" i="1"/>
  <c r="C10" i="1"/>
  <c r="G10" i="1"/>
  <c r="D10" i="1"/>
  <c r="C29" i="1"/>
  <c r="D29" i="1"/>
  <c r="G29" i="1"/>
  <c r="C4" i="1"/>
  <c r="D4" i="1"/>
  <c r="G4" i="1"/>
  <c r="C14" i="1"/>
  <c r="D14" i="1"/>
  <c r="G14" i="1"/>
  <c r="C20" i="1"/>
  <c r="D20" i="1"/>
  <c r="G20" i="1"/>
  <c r="C13" i="1"/>
  <c r="D13" i="1"/>
  <c r="G13" i="1"/>
  <c r="C2" i="1"/>
  <c r="D2" i="1"/>
  <c r="G2" i="1"/>
  <c r="C28" i="1"/>
  <c r="D28" i="1"/>
  <c r="G28" i="1"/>
  <c r="C5" i="1"/>
  <c r="D5" i="1"/>
  <c r="G5" i="1"/>
  <c r="G7" i="1"/>
  <c r="D7" i="1"/>
  <c r="C7" i="1"/>
  <c r="C33" i="1"/>
  <c r="D33" i="1"/>
  <c r="G33" i="1"/>
  <c r="D30" i="1"/>
  <c r="G30" i="1"/>
  <c r="C30" i="1"/>
  <c r="C8" i="1"/>
  <c r="D8" i="1"/>
  <c r="G8" i="1"/>
  <c r="D6" i="1"/>
  <c r="C6" i="1"/>
  <c r="G6" i="1"/>
  <c r="A138" i="3" l="1"/>
  <c r="A224" i="3"/>
  <c r="B106" i="3"/>
  <c r="B150" i="3"/>
  <c r="B214" i="3"/>
  <c r="B232" i="3"/>
  <c r="A107" i="3"/>
  <c r="A165" i="3"/>
  <c r="A195" i="3"/>
  <c r="B169" i="3"/>
  <c r="A166" i="3"/>
  <c r="A226" i="3"/>
  <c r="B122" i="3"/>
  <c r="B230" i="3"/>
  <c r="A109" i="3"/>
  <c r="A197" i="3"/>
  <c r="B177" i="3"/>
  <c r="B217" i="3"/>
  <c r="A170" i="3"/>
  <c r="B126" i="3"/>
  <c r="B154" i="3"/>
  <c r="B184" i="3"/>
  <c r="B200" i="3"/>
  <c r="A113" i="3"/>
  <c r="A143" i="3"/>
  <c r="A199" i="3"/>
  <c r="A229" i="3"/>
  <c r="B223" i="3"/>
  <c r="A150" i="3"/>
  <c r="A178" i="3"/>
  <c r="B114" i="3"/>
  <c r="B138" i="3"/>
  <c r="B202" i="3"/>
  <c r="B218" i="3"/>
  <c r="A121" i="3"/>
  <c r="A207" i="3"/>
  <c r="A235" i="3"/>
  <c r="B175" i="3"/>
  <c r="A106" i="3"/>
  <c r="A194" i="3"/>
  <c r="B134" i="3"/>
  <c r="B210" i="3"/>
  <c r="A137" i="3"/>
  <c r="A223" i="3"/>
  <c r="B107" i="3"/>
  <c r="B229" i="3"/>
  <c r="A114" i="3"/>
  <c r="A144" i="3"/>
  <c r="A200" i="3"/>
  <c r="B186" i="3"/>
  <c r="A171" i="3"/>
  <c r="B121" i="3"/>
  <c r="B153" i="3"/>
  <c r="B199" i="3"/>
  <c r="A122" i="3"/>
  <c r="A208" i="3"/>
  <c r="A236" i="3"/>
  <c r="B220" i="3"/>
  <c r="A151" i="3"/>
  <c r="A179" i="3"/>
  <c r="B109" i="3"/>
  <c r="B133" i="3"/>
  <c r="B187" i="3"/>
  <c r="B201" i="3"/>
  <c r="A128" i="3"/>
  <c r="A184" i="3"/>
  <c r="A214" i="3"/>
  <c r="B112" i="3"/>
  <c r="B146" i="3"/>
  <c r="B170" i="3"/>
  <c r="A157" i="3"/>
  <c r="B195" i="3"/>
  <c r="A134" i="3"/>
  <c r="A220" i="3"/>
  <c r="B236" i="3"/>
  <c r="A103" i="3"/>
  <c r="A191" i="3"/>
  <c r="B101" i="3"/>
  <c r="B137" i="3"/>
  <c r="B213" i="3"/>
  <c r="A168" i="3"/>
  <c r="A198" i="3"/>
  <c r="B174" i="3"/>
  <c r="A111" i="3"/>
  <c r="A141" i="3"/>
  <c r="B105" i="3"/>
  <c r="B139" i="3"/>
  <c r="B205" i="3"/>
  <c r="A176" i="3"/>
  <c r="A234" i="3"/>
  <c r="B116" i="3"/>
  <c r="B198" i="3"/>
  <c r="B222" i="3"/>
  <c r="A119" i="3"/>
  <c r="A205" i="3"/>
  <c r="B167" i="3"/>
  <c r="A126" i="3"/>
  <c r="A212" i="3"/>
  <c r="A240" i="3"/>
  <c r="B158" i="3"/>
  <c r="B206" i="3"/>
  <c r="B228" i="3"/>
  <c r="A155" i="3"/>
  <c r="B113" i="3"/>
  <c r="A102" i="3"/>
  <c r="A162" i="3"/>
  <c r="A190" i="3"/>
  <c r="B124" i="3"/>
  <c r="B164" i="3"/>
  <c r="A133" i="3"/>
  <c r="A219" i="3"/>
  <c r="B151" i="3"/>
  <c r="B203" i="3"/>
  <c r="B231" i="3"/>
  <c r="A104" i="3"/>
  <c r="A192" i="3"/>
  <c r="B118" i="3"/>
  <c r="B140" i="3"/>
  <c r="B180" i="3"/>
  <c r="A135" i="3"/>
  <c r="A163" i="3"/>
  <c r="A221" i="3"/>
  <c r="B193" i="3"/>
  <c r="B241" i="3"/>
  <c r="A108" i="3"/>
  <c r="A196" i="3"/>
  <c r="B130" i="3"/>
  <c r="B242" i="3"/>
  <c r="A139" i="3"/>
  <c r="A225" i="3"/>
  <c r="B141" i="3"/>
  <c r="B211" i="3"/>
  <c r="A120" i="3"/>
  <c r="A206" i="3"/>
  <c r="B166" i="3"/>
  <c r="B212" i="3"/>
  <c r="A149" i="3"/>
  <c r="A177" i="3"/>
  <c r="B127" i="3"/>
  <c r="B159" i="3"/>
  <c r="A130" i="3"/>
  <c r="A158" i="3"/>
  <c r="A186" i="3"/>
  <c r="A216" i="3"/>
  <c r="B108" i="3"/>
  <c r="B188" i="3"/>
  <c r="B155" i="3"/>
  <c r="B171" i="3"/>
  <c r="A218" i="3"/>
  <c r="B204" i="3"/>
  <c r="A101" i="3"/>
  <c r="A161" i="3"/>
  <c r="A189" i="3"/>
  <c r="B103" i="3"/>
  <c r="B173" i="3"/>
  <c r="B235" i="3"/>
  <c r="A136" i="3"/>
  <c r="A164" i="3"/>
  <c r="A222" i="3"/>
  <c r="B162" i="3"/>
  <c r="B192" i="3"/>
  <c r="B234" i="3"/>
  <c r="A105" i="3"/>
  <c r="A193" i="3"/>
  <c r="B111" i="3"/>
  <c r="B147" i="3"/>
  <c r="A174" i="3"/>
  <c r="A232" i="3"/>
  <c r="B110" i="3"/>
  <c r="B136" i="3"/>
  <c r="B168" i="3"/>
  <c r="B190" i="3"/>
  <c r="B224" i="3"/>
  <c r="A117" i="3"/>
  <c r="A147" i="3"/>
  <c r="A203" i="3"/>
  <c r="A131" i="3"/>
  <c r="A159" i="3"/>
  <c r="A187" i="3"/>
  <c r="A217" i="3"/>
  <c r="A243" i="3"/>
  <c r="B123" i="3"/>
  <c r="B149" i="3"/>
  <c r="B179" i="3"/>
  <c r="B197" i="3"/>
  <c r="B233" i="3"/>
  <c r="A110" i="3"/>
  <c r="A140" i="3"/>
  <c r="B176" i="3"/>
  <c r="B238" i="3"/>
  <c r="A167" i="3"/>
  <c r="A227" i="3"/>
  <c r="B117" i="3"/>
  <c r="B135" i="3"/>
  <c r="A116" i="3"/>
  <c r="A146" i="3"/>
  <c r="A202" i="3"/>
  <c r="A173" i="3"/>
  <c r="A231" i="3"/>
  <c r="B119" i="3"/>
  <c r="B157" i="3"/>
  <c r="B161" i="3"/>
  <c r="B207" i="3"/>
  <c r="B219" i="3"/>
  <c r="A118" i="3"/>
  <c r="A148" i="3"/>
  <c r="A204" i="3"/>
  <c r="B104" i="3"/>
  <c r="B156" i="3"/>
  <c r="B178" i="3"/>
  <c r="A175" i="3"/>
  <c r="A233" i="3"/>
  <c r="B189" i="3"/>
  <c r="B243" i="3"/>
  <c r="A154" i="3"/>
  <c r="A182" i="3"/>
  <c r="B100" i="3"/>
  <c r="B196" i="3"/>
  <c r="A125" i="3"/>
  <c r="A211" i="3"/>
  <c r="A239" i="3"/>
  <c r="B143" i="3"/>
  <c r="B185" i="3"/>
  <c r="B237" i="3"/>
  <c r="A100" i="3"/>
  <c r="A132" i="3"/>
  <c r="A160" i="3"/>
  <c r="A188" i="3"/>
  <c r="B152" i="3"/>
  <c r="B216" i="3"/>
  <c r="B125" i="3"/>
  <c r="B183" i="3"/>
  <c r="A172" i="3"/>
  <c r="A230" i="3"/>
  <c r="B142" i="3"/>
  <c r="B208" i="3"/>
  <c r="B226" i="3"/>
  <c r="A115" i="3"/>
  <c r="A145" i="3"/>
  <c r="A201" i="3"/>
  <c r="B129" i="3"/>
  <c r="B181" i="3"/>
  <c r="A152" i="3"/>
  <c r="A180" i="3"/>
  <c r="B132" i="3"/>
  <c r="A123" i="3"/>
  <c r="A209" i="3"/>
  <c r="A237" i="3"/>
  <c r="B131" i="3"/>
  <c r="B163" i="3"/>
  <c r="B215" i="3"/>
  <c r="B239" i="3"/>
  <c r="A156" i="3"/>
  <c r="B120" i="3"/>
  <c r="B148" i="3"/>
  <c r="B160" i="3"/>
  <c r="A127" i="3"/>
  <c r="A183" i="3"/>
  <c r="A213" i="3"/>
  <c r="A241" i="3"/>
  <c r="B191" i="3"/>
  <c r="B221" i="3"/>
  <c r="A242" i="3"/>
  <c r="B182" i="3"/>
  <c r="A129" i="3"/>
  <c r="A185" i="3"/>
  <c r="A215" i="3"/>
  <c r="B115" i="3"/>
  <c r="B209" i="3"/>
  <c r="B225" i="3"/>
  <c r="A112" i="3"/>
  <c r="A142" i="3"/>
  <c r="A228" i="3"/>
  <c r="B128" i="3"/>
  <c r="B240" i="3"/>
  <c r="A169" i="3"/>
  <c r="B145" i="3"/>
  <c r="B165" i="3"/>
  <c r="A124" i="3"/>
  <c r="A210" i="3"/>
  <c r="A238" i="3"/>
  <c r="B102" i="3"/>
  <c r="B144" i="3"/>
  <c r="B172" i="3"/>
  <c r="B194" i="3"/>
  <c r="A153" i="3"/>
  <c r="A181" i="3"/>
  <c r="B227" i="3"/>
  <c r="A51" i="3"/>
  <c r="A83" i="3"/>
  <c r="B59" i="3"/>
  <c r="B99" i="3"/>
  <c r="B44" i="3"/>
  <c r="A45" i="3"/>
  <c r="A77" i="3"/>
  <c r="B71" i="3"/>
  <c r="A49" i="3"/>
  <c r="A81" i="3"/>
  <c r="B75" i="3"/>
  <c r="B58" i="3"/>
  <c r="B84" i="3"/>
  <c r="A57" i="3"/>
  <c r="A89" i="3"/>
  <c r="A42" i="3"/>
  <c r="A74" i="3"/>
  <c r="B48" i="3"/>
  <c r="B79" i="3"/>
  <c r="A50" i="3"/>
  <c r="A82" i="3"/>
  <c r="B64" i="3"/>
  <c r="B70" i="3"/>
  <c r="A58" i="3"/>
  <c r="A90" i="3"/>
  <c r="B57" i="3"/>
  <c r="B97" i="3"/>
  <c r="A64" i="3"/>
  <c r="A96" i="3"/>
  <c r="B50" i="3"/>
  <c r="B94" i="3"/>
  <c r="B78" i="3"/>
  <c r="A69" i="3"/>
  <c r="B47" i="3"/>
  <c r="B74" i="3"/>
  <c r="A47" i="3"/>
  <c r="A79" i="3"/>
  <c r="A62" i="3"/>
  <c r="A94" i="3"/>
  <c r="B96" i="3"/>
  <c r="B61" i="3"/>
  <c r="A38" i="3"/>
  <c r="A70" i="3"/>
  <c r="B82" i="3"/>
  <c r="B43" i="3"/>
  <c r="A40" i="3"/>
  <c r="A72" i="3"/>
  <c r="B39" i="3"/>
  <c r="B87" i="3"/>
  <c r="A44" i="3"/>
  <c r="A76" i="3"/>
  <c r="B68" i="3"/>
  <c r="B45" i="3"/>
  <c r="A56" i="3"/>
  <c r="A88" i="3"/>
  <c r="B46" i="3"/>
  <c r="B91" i="3"/>
  <c r="A66" i="3"/>
  <c r="A98" i="3"/>
  <c r="B65" i="3"/>
  <c r="B93" i="3"/>
  <c r="B40" i="3"/>
  <c r="A39" i="3"/>
  <c r="A71" i="3"/>
  <c r="B77" i="3"/>
  <c r="B54" i="3"/>
  <c r="B72" i="3"/>
  <c r="A55" i="3"/>
  <c r="A87" i="3"/>
  <c r="B92" i="3"/>
  <c r="A41" i="3"/>
  <c r="A73" i="3"/>
  <c r="B63" i="3"/>
  <c r="B60" i="3"/>
  <c r="A53" i="3"/>
  <c r="A85" i="3"/>
  <c r="B95" i="3"/>
  <c r="B52" i="3"/>
  <c r="A67" i="3"/>
  <c r="A99" i="3"/>
  <c r="B83" i="3"/>
  <c r="A46" i="3"/>
  <c r="A78" i="3"/>
  <c r="B56" i="3"/>
  <c r="B69" i="3"/>
  <c r="A52" i="3"/>
  <c r="A84" i="3"/>
  <c r="B67" i="3"/>
  <c r="B89" i="3"/>
  <c r="A54" i="3"/>
  <c r="A86" i="3"/>
  <c r="B80" i="3"/>
  <c r="B55" i="3"/>
  <c r="B62" i="3"/>
  <c r="B98" i="3"/>
  <c r="A61" i="3"/>
  <c r="A93" i="3"/>
  <c r="A68" i="3"/>
  <c r="B76" i="3"/>
  <c r="B49" i="3"/>
  <c r="B38" i="3"/>
  <c r="A43" i="3"/>
  <c r="A75" i="3"/>
  <c r="B81" i="3"/>
  <c r="B88" i="3"/>
  <c r="A59" i="3"/>
  <c r="A91" i="3"/>
  <c r="B51" i="3"/>
  <c r="A63" i="3"/>
  <c r="A95" i="3"/>
  <c r="B41" i="3"/>
  <c r="B85" i="3"/>
  <c r="B66" i="3"/>
  <c r="B90" i="3"/>
  <c r="A65" i="3"/>
  <c r="A97" i="3"/>
  <c r="A48" i="3"/>
  <c r="A80" i="3"/>
  <c r="B42" i="3"/>
  <c r="B86" i="3"/>
  <c r="A60" i="3"/>
  <c r="A92" i="3"/>
  <c r="B53" i="3"/>
  <c r="B73" i="3"/>
  <c r="B19" i="3"/>
  <c r="A33" i="3" l="1"/>
  <c r="B11" i="3"/>
  <c r="A25" i="3"/>
  <c r="B24" i="3"/>
  <c r="A23" i="3"/>
  <c r="B30" i="3"/>
  <c r="B26" i="3"/>
  <c r="A16" i="3"/>
  <c r="N548" i="3"/>
  <c r="A35" i="3"/>
  <c r="B36" i="3"/>
  <c r="B15" i="3"/>
  <c r="A14" i="3"/>
  <c r="B27" i="3"/>
  <c r="A28" i="3"/>
  <c r="A15" i="3"/>
  <c r="B14" i="3"/>
  <c r="B34" i="3"/>
  <c r="A20" i="3"/>
  <c r="A18" i="3"/>
  <c r="B12" i="3"/>
  <c r="B23" i="3"/>
  <c r="A30" i="3"/>
  <c r="B13" i="3"/>
  <c r="A8" i="3"/>
  <c r="A27" i="3"/>
  <c r="B28" i="3"/>
  <c r="A9" i="3"/>
  <c r="B10" i="3"/>
  <c r="B35" i="3"/>
  <c r="A36" i="3"/>
  <c r="A31" i="3"/>
  <c r="B32" i="3"/>
  <c r="A6" i="3"/>
  <c r="B31" i="3"/>
  <c r="A32" i="3"/>
  <c r="B25" i="3"/>
  <c r="A24" i="3"/>
  <c r="A7" i="3"/>
  <c r="B9" i="3"/>
  <c r="A10" i="3"/>
  <c r="A11" i="3"/>
  <c r="B33" i="3"/>
  <c r="B7" i="3"/>
  <c r="N580" i="3"/>
  <c r="B16" i="3"/>
  <c r="A26" i="3"/>
  <c r="A29" i="3"/>
  <c r="B21" i="3"/>
  <c r="A21" i="3"/>
  <c r="B29" i="3"/>
  <c r="A37" i="3"/>
  <c r="B22" i="3"/>
  <c r="B20" i="3"/>
  <c r="A34" i="3"/>
  <c r="A19" i="3"/>
  <c r="B6" i="3"/>
  <c r="A13" i="3"/>
  <c r="B8" i="3"/>
  <c r="B18" i="3"/>
  <c r="A12" i="3"/>
  <c r="B37" i="3"/>
  <c r="A22" i="3"/>
  <c r="N542" i="3"/>
  <c r="N574" i="3"/>
  <c r="N606" i="3"/>
  <c r="N638" i="3"/>
  <c r="N543" i="3"/>
  <c r="N575" i="3"/>
  <c r="N607" i="3"/>
  <c r="N639" i="3"/>
  <c r="N535" i="3"/>
  <c r="N567" i="3"/>
  <c r="N599" i="3"/>
  <c r="N631" i="3"/>
  <c r="N533" i="3"/>
  <c r="N565" i="3"/>
  <c r="N597" i="3"/>
  <c r="N629" i="3"/>
  <c r="N558" i="3"/>
  <c r="N590" i="3"/>
  <c r="N622" i="3"/>
  <c r="N526" i="3"/>
  <c r="N545" i="3"/>
  <c r="N577" i="3"/>
  <c r="N609" i="3"/>
  <c r="N641" i="3"/>
  <c r="N524" i="3"/>
  <c r="N588" i="3"/>
  <c r="N620" i="3"/>
  <c r="N556" i="3"/>
  <c r="N570" i="3"/>
  <c r="N602" i="3"/>
  <c r="N634" i="3"/>
  <c r="N538" i="3"/>
  <c r="N525" i="3"/>
  <c r="N557" i="3"/>
  <c r="N589" i="3"/>
  <c r="N621" i="3"/>
  <c r="N562" i="3"/>
  <c r="N594" i="3"/>
  <c r="N626" i="3"/>
  <c r="N530" i="3"/>
  <c r="N528" i="3"/>
  <c r="N560" i="3"/>
  <c r="N592" i="3"/>
  <c r="N624" i="3"/>
  <c r="N572" i="3"/>
  <c r="N604" i="3"/>
  <c r="N636" i="3"/>
  <c r="N540" i="3"/>
  <c r="N550" i="3"/>
  <c r="N582" i="3"/>
  <c r="N614" i="3"/>
  <c r="N518" i="3"/>
  <c r="N537" i="3"/>
  <c r="N569" i="3"/>
  <c r="N601" i="3"/>
  <c r="N633" i="3"/>
  <c r="N519" i="3"/>
  <c r="N551" i="3"/>
  <c r="N583" i="3"/>
  <c r="N615" i="3"/>
  <c r="N541" i="3"/>
  <c r="N573" i="3"/>
  <c r="N605" i="3"/>
  <c r="N637" i="3"/>
  <c r="N578" i="3"/>
  <c r="N610" i="3"/>
  <c r="N642" i="3"/>
  <c r="N546" i="3"/>
  <c r="N534" i="3"/>
  <c r="N566" i="3"/>
  <c r="N598" i="3"/>
  <c r="N630" i="3"/>
  <c r="N549" i="3"/>
  <c r="N581" i="3"/>
  <c r="N613" i="3"/>
  <c r="N520" i="3"/>
  <c r="N552" i="3"/>
  <c r="N584" i="3"/>
  <c r="N616" i="3"/>
  <c r="N521" i="3"/>
  <c r="N553" i="3"/>
  <c r="N585" i="3"/>
  <c r="N617" i="3"/>
  <c r="N527" i="3"/>
  <c r="N559" i="3"/>
  <c r="N591" i="3"/>
  <c r="N623" i="3"/>
  <c r="N536" i="3"/>
  <c r="N568" i="3"/>
  <c r="N600" i="3"/>
  <c r="N632" i="3"/>
  <c r="N539" i="3"/>
  <c r="N571" i="3"/>
  <c r="N603" i="3"/>
  <c r="N635" i="3"/>
  <c r="N531" i="3"/>
  <c r="N563" i="3"/>
  <c r="N595" i="3"/>
  <c r="N627" i="3"/>
  <c r="N547" i="3"/>
  <c r="N579" i="3"/>
  <c r="N611" i="3"/>
  <c r="N643" i="3"/>
  <c r="N544" i="3"/>
  <c r="N576" i="3"/>
  <c r="N608" i="3"/>
  <c r="N640" i="3"/>
  <c r="N529" i="3"/>
  <c r="N561" i="3"/>
  <c r="N593" i="3"/>
  <c r="N625" i="3"/>
  <c r="N523" i="3"/>
  <c r="N555" i="3"/>
  <c r="N587" i="3"/>
  <c r="N619" i="3"/>
  <c r="N586" i="3"/>
  <c r="N618" i="3"/>
  <c r="N522" i="3"/>
  <c r="N554" i="3"/>
  <c r="N564" i="3"/>
  <c r="N596" i="3"/>
  <c r="N628" i="3"/>
  <c r="N532" i="3"/>
  <c r="N612" i="3"/>
  <c r="B3" i="6"/>
  <c r="B4" i="6" s="1"/>
  <c r="B5" i="6" s="1"/>
  <c r="B6" i="6" s="1"/>
  <c r="B7" i="6" s="1"/>
  <c r="B8" i="6" s="1"/>
  <c r="B9" i="6" s="1"/>
  <c r="B10" i="6" s="1"/>
  <c r="B11" i="6" s="1"/>
  <c r="B12" i="6" s="1"/>
  <c r="B13" i="6" s="1"/>
  <c r="B14" i="6" s="1"/>
  <c r="B15" i="6" s="1"/>
  <c r="B16" i="6" s="1"/>
  <c r="B17" i="6" s="1"/>
  <c r="B18" i="6" s="1"/>
  <c r="B20" i="6" l="1"/>
  <c r="B21" i="6" s="1"/>
  <c r="B22" i="6" s="1"/>
  <c r="B23" i="6" s="1"/>
  <c r="B24" i="6" s="1"/>
  <c r="B25" i="6" s="1"/>
  <c r="B26" i="6" s="1"/>
  <c r="B27" i="6" s="1"/>
  <c r="B28" i="6" s="1"/>
  <c r="B29" i="6" s="1"/>
  <c r="B30" i="6" s="1"/>
  <c r="B31" i="6" s="1"/>
  <c r="B32" i="6" s="1"/>
  <c r="B33" i="6" s="1"/>
  <c r="B34" i="6" s="1"/>
  <c r="B35" i="6" s="1"/>
  <c r="B37" i="6" s="1"/>
  <c r="B38" i="6" s="1"/>
  <c r="B39" i="6" s="1"/>
  <c r="B40" i="6" s="1"/>
  <c r="B41" i="6" s="1"/>
  <c r="B42" i="6" s="1"/>
  <c r="B43" i="6" s="1"/>
  <c r="B44" i="6" s="1"/>
  <c r="B45" i="6" s="1"/>
  <c r="B46" i="6" s="1"/>
  <c r="B47" i="6" s="1"/>
  <c r="B48" i="6" s="1"/>
  <c r="B49" i="6" s="1"/>
  <c r="B50" i="6" s="1"/>
  <c r="B51" i="6" s="1"/>
  <c r="B52" i="6" s="1"/>
  <c r="B54" i="6" s="1"/>
  <c r="B55" i="6" s="1"/>
  <c r="B56" i="6" s="1"/>
  <c r="B57" i="6" s="1"/>
  <c r="B58" i="6" s="1"/>
  <c r="B59" i="6" s="1"/>
  <c r="B60" i="6" s="1"/>
  <c r="B61" i="6" s="1"/>
  <c r="B62" i="6" s="1"/>
  <c r="B63" i="6" s="1"/>
  <c r="B64" i="6" s="1"/>
  <c r="B65" i="6" s="1"/>
  <c r="B66" i="6" s="1"/>
  <c r="B67" i="6" s="1"/>
  <c r="B68" i="6" s="1"/>
  <c r="B69" i="6" s="1"/>
  <c r="B71" i="6" s="1"/>
  <c r="B72" i="6" s="1"/>
  <c r="B73" i="6" s="1"/>
  <c r="B74" i="6" s="1"/>
  <c r="B75" i="6" s="1"/>
  <c r="B76" i="6" s="1"/>
  <c r="B77" i="6" s="1"/>
  <c r="B78" i="6" s="1"/>
  <c r="B79" i="6" s="1"/>
  <c r="B80" i="6" s="1"/>
  <c r="B81" i="6" s="1"/>
  <c r="B82" i="6" s="1"/>
  <c r="B83" i="6" s="1"/>
  <c r="B84" i="6" s="1"/>
  <c r="B85" i="6" s="1"/>
  <c r="B86" i="6" s="1"/>
  <c r="B88" i="6" s="1"/>
  <c r="B89" i="6" s="1"/>
  <c r="B90" i="6" s="1"/>
  <c r="B91" i="6" s="1"/>
  <c r="B92" i="6" s="1"/>
  <c r="B93" i="6" s="1"/>
  <c r="B94" i="6" s="1"/>
  <c r="B95" i="6" s="1"/>
  <c r="B96" i="6" s="1"/>
  <c r="B97" i="6" s="1"/>
  <c r="B98" i="6" s="1"/>
  <c r="B99" i="6" s="1"/>
  <c r="B100" i="6" s="1"/>
  <c r="B101" i="6" s="1"/>
  <c r="B102" i="6" s="1"/>
  <c r="B103" i="6" s="1"/>
  <c r="B105" i="6" s="1"/>
  <c r="B106" i="6" s="1"/>
  <c r="B107" i="6" s="1"/>
  <c r="B108" i="6" s="1"/>
  <c r="B109" i="6" s="1"/>
  <c r="B110" i="6" s="1"/>
  <c r="B111" i="6" s="1"/>
  <c r="B112" i="6" s="1"/>
  <c r="B113" i="6" s="1"/>
  <c r="B114" i="6" s="1"/>
  <c r="B115" i="6" s="1"/>
  <c r="B116" i="6" s="1"/>
  <c r="B117" i="6" s="1"/>
  <c r="B118" i="6" s="1"/>
  <c r="B119" i="6" s="1"/>
  <c r="B120" i="6" s="1"/>
  <c r="B122" i="6" s="1"/>
  <c r="B123" i="6" s="1"/>
  <c r="B124" i="6" s="1"/>
  <c r="B125" i="6" s="1"/>
  <c r="B126" i="6" s="1"/>
  <c r="B127" i="6" s="1"/>
  <c r="B128" i="6" s="1"/>
  <c r="B129" i="6" s="1"/>
  <c r="B130" i="6" s="1"/>
  <c r="B131" i="6" s="1"/>
  <c r="B132" i="6" s="1"/>
  <c r="B133" i="6" s="1"/>
  <c r="B134" i="6" s="1"/>
  <c r="B135" i="6" s="1"/>
  <c r="B136" i="6" s="1"/>
  <c r="B137" i="6" s="1"/>
  <c r="B139" i="6" s="1"/>
  <c r="B140" i="6" s="1"/>
  <c r="B141" i="6" s="1"/>
  <c r="B142" i="6" s="1"/>
  <c r="B143" i="6" s="1"/>
  <c r="B144" i="6" s="1"/>
  <c r="B145" i="6" s="1"/>
  <c r="B146" i="6" s="1"/>
  <c r="B147" i="6" s="1"/>
  <c r="B148" i="6" s="1"/>
  <c r="B149" i="6" s="1"/>
  <c r="B150" i="6" s="1"/>
  <c r="B151" i="6" s="1"/>
  <c r="B152" i="6" s="1"/>
  <c r="B153" i="6" s="1"/>
  <c r="B154" i="6" s="1"/>
  <c r="B156" i="6" s="1"/>
  <c r="B157" i="6" s="1"/>
  <c r="B158" i="6" s="1"/>
  <c r="B159" i="6" s="1"/>
  <c r="B160" i="6" s="1"/>
  <c r="B161" i="6" s="1"/>
  <c r="B162" i="6" s="1"/>
  <c r="B163" i="6" s="1"/>
  <c r="B164" i="6" s="1"/>
  <c r="B165" i="6" s="1"/>
  <c r="B166" i="6" s="1"/>
  <c r="B167" i="6" s="1"/>
  <c r="B168" i="6" s="1"/>
  <c r="B169" i="6" s="1"/>
  <c r="B170" i="6" s="1"/>
  <c r="B171" i="6" s="1"/>
  <c r="N517" i="3" l="1"/>
  <c r="N516" i="3"/>
  <c r="N515" i="3"/>
  <c r="N514" i="3"/>
  <c r="N513" i="3"/>
  <c r="N512" i="3"/>
  <c r="N511" i="3"/>
  <c r="N510" i="3"/>
  <c r="N509" i="3"/>
  <c r="N508" i="3"/>
  <c r="N507" i="3"/>
  <c r="N506" i="3"/>
  <c r="N505" i="3"/>
  <c r="N504" i="3"/>
  <c r="N503" i="3"/>
  <c r="N502" i="3"/>
  <c r="N501" i="3"/>
  <c r="N500" i="3"/>
  <c r="N499" i="3"/>
  <c r="N498" i="3"/>
  <c r="N497" i="3"/>
  <c r="N496" i="3"/>
  <c r="N495" i="3"/>
  <c r="N494" i="3"/>
  <c r="N493" i="3"/>
  <c r="N492" i="3"/>
  <c r="N491" i="3"/>
  <c r="N490" i="3"/>
  <c r="N489" i="3"/>
  <c r="N488" i="3"/>
  <c r="N487" i="3"/>
  <c r="N486" i="3"/>
  <c r="N485" i="3"/>
  <c r="N484" i="3"/>
  <c r="N483" i="3"/>
  <c r="N482" i="3"/>
  <c r="N481" i="3"/>
  <c r="N480" i="3"/>
  <c r="N479" i="3"/>
  <c r="N478" i="3"/>
  <c r="N477" i="3"/>
  <c r="N476" i="3"/>
  <c r="N475" i="3"/>
  <c r="N474" i="3"/>
  <c r="N473" i="3"/>
  <c r="N472" i="3"/>
  <c r="N471" i="3"/>
  <c r="N470" i="3"/>
  <c r="N469" i="3"/>
  <c r="N468" i="3"/>
  <c r="N467" i="3"/>
  <c r="N466" i="3"/>
  <c r="N465" i="3"/>
  <c r="N464" i="3"/>
  <c r="N463" i="3"/>
  <c r="N462" i="3"/>
  <c r="N461" i="3"/>
  <c r="N460" i="3"/>
  <c r="N459" i="3"/>
  <c r="N458" i="3"/>
  <c r="N457" i="3"/>
  <c r="N456" i="3"/>
  <c r="N455" i="3"/>
  <c r="N454" i="3"/>
  <c r="N453" i="3"/>
  <c r="N452" i="3"/>
  <c r="N451" i="3"/>
  <c r="N450" i="3"/>
  <c r="N449" i="3"/>
  <c r="N448" i="3"/>
  <c r="N447" i="3"/>
  <c r="N446" i="3"/>
  <c r="N445" i="3"/>
  <c r="N444" i="3"/>
  <c r="N443" i="3"/>
  <c r="N442" i="3"/>
  <c r="N441" i="3"/>
  <c r="N440" i="3"/>
  <c r="N439" i="3"/>
  <c r="N438" i="3"/>
  <c r="N437" i="3"/>
  <c r="N436" i="3"/>
  <c r="N435" i="3"/>
  <c r="N434" i="3"/>
  <c r="N433" i="3"/>
  <c r="N432" i="3"/>
  <c r="N431" i="3"/>
  <c r="N430" i="3"/>
  <c r="N429" i="3"/>
  <c r="N428" i="3"/>
  <c r="N427" i="3"/>
  <c r="N426" i="3"/>
  <c r="N425" i="3"/>
  <c r="N424" i="3"/>
  <c r="N423" i="3"/>
  <c r="N422" i="3"/>
  <c r="N421" i="3"/>
  <c r="N420" i="3"/>
  <c r="N419" i="3"/>
  <c r="N418" i="3"/>
  <c r="N417" i="3"/>
  <c r="N416" i="3"/>
  <c r="N415" i="3"/>
  <c r="N414" i="3"/>
  <c r="N413" i="3"/>
  <c r="N412" i="3"/>
  <c r="N411" i="3"/>
  <c r="N410" i="3"/>
  <c r="N409" i="3"/>
  <c r="N408" i="3"/>
  <c r="N407" i="3"/>
  <c r="N406" i="3"/>
  <c r="N405" i="3"/>
  <c r="N404" i="3"/>
  <c r="N403" i="3"/>
  <c r="N402" i="3"/>
  <c r="N401" i="3"/>
  <c r="N400" i="3"/>
  <c r="N399" i="3"/>
  <c r="N398" i="3"/>
  <c r="N397" i="3"/>
  <c r="N396" i="3"/>
  <c r="N395" i="3"/>
  <c r="N394" i="3"/>
  <c r="N393" i="3"/>
  <c r="N392" i="3"/>
  <c r="N391" i="3"/>
  <c r="N390" i="3"/>
  <c r="N389" i="3"/>
  <c r="N388" i="3"/>
  <c r="N387" i="3"/>
  <c r="N386" i="3"/>
  <c r="N385" i="3"/>
  <c r="N384" i="3"/>
  <c r="N383" i="3"/>
  <c r="N382" i="3"/>
  <c r="N381" i="3"/>
  <c r="N380" i="3"/>
  <c r="N379" i="3"/>
  <c r="N378" i="3"/>
  <c r="N377" i="3"/>
  <c r="N376" i="3"/>
  <c r="N375" i="3"/>
  <c r="N374" i="3"/>
  <c r="N373" i="3"/>
  <c r="N372" i="3"/>
  <c r="N371" i="3"/>
  <c r="N370" i="3"/>
  <c r="N369" i="3"/>
  <c r="N368" i="3"/>
  <c r="N367" i="3"/>
  <c r="N366" i="3"/>
  <c r="N365"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336" i="3"/>
  <c r="N335" i="3"/>
  <c r="N334" i="3"/>
  <c r="N333" i="3"/>
  <c r="N332" i="3"/>
  <c r="N331" i="3"/>
  <c r="N330" i="3"/>
  <c r="N329" i="3"/>
  <c r="N328" i="3"/>
  <c r="N327" i="3"/>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N293" i="3"/>
  <c r="N292" i="3"/>
  <c r="N291" i="3"/>
  <c r="N290" i="3"/>
  <c r="N289" i="3"/>
  <c r="N288" i="3"/>
  <c r="N287"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45" i="3"/>
  <c r="N244" i="3"/>
  <c r="N243" i="3"/>
  <c r="N242" i="3"/>
  <c r="N241" i="3"/>
  <c r="N240" i="3"/>
  <c r="N239" i="3"/>
  <c r="N238" i="3"/>
  <c r="N237" i="3"/>
  <c r="N236" i="3"/>
  <c r="N235" i="3"/>
  <c r="N234" i="3"/>
  <c r="N233"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25" i="3" l="1"/>
  <c r="N6" i="3"/>
  <c r="N37" i="3" l="1"/>
  <c r="N33" i="3"/>
  <c r="N29" i="3"/>
  <c r="N21" i="3"/>
  <c r="N9" i="3"/>
  <c r="N36" i="3"/>
  <c r="N32" i="3"/>
  <c r="N28" i="3"/>
  <c r="N24" i="3"/>
  <c r="N16" i="3"/>
  <c r="N12" i="3"/>
  <c r="N8" i="3"/>
  <c r="N35" i="3"/>
  <c r="N13" i="3"/>
  <c r="N20" i="3"/>
  <c r="N27" i="3"/>
  <c r="N15" i="3"/>
  <c r="N7" i="3"/>
  <c r="N31" i="3"/>
  <c r="N23" i="3"/>
  <c r="N19" i="3"/>
  <c r="N11" i="3"/>
  <c r="N34" i="3"/>
  <c r="N30" i="3"/>
  <c r="N26" i="3"/>
  <c r="N22" i="3"/>
  <c r="N18" i="3"/>
  <c r="N14" i="3"/>
  <c r="N10" i="3"/>
  <c r="A4" i="4"/>
  <c r="A5" i="4"/>
  <c r="A6" i="4"/>
  <c r="A7" i="4"/>
  <c r="A8" i="4"/>
  <c r="A9" i="4"/>
  <c r="A10" i="4"/>
  <c r="A11" i="4"/>
  <c r="A12" i="4"/>
  <c r="A13" i="4"/>
  <c r="A14" i="4"/>
  <c r="A15" i="4"/>
  <c r="A16" i="4"/>
  <c r="A17" i="4"/>
  <c r="A18" i="4"/>
  <c r="A19" i="4"/>
  <c r="A3" i="4"/>
  <c r="D17" i="4" l="1"/>
  <c r="G17" i="4"/>
  <c r="E17" i="4"/>
  <c r="G13" i="4"/>
  <c r="E13" i="4"/>
  <c r="D13" i="4"/>
  <c r="G9" i="4"/>
  <c r="D9" i="4"/>
  <c r="E9" i="4"/>
  <c r="D5" i="4"/>
  <c r="G5" i="4"/>
  <c r="E5" i="4"/>
  <c r="G12" i="4"/>
  <c r="E12" i="4"/>
  <c r="D12" i="4"/>
  <c r="G4" i="4"/>
  <c r="E4" i="4"/>
  <c r="D4" i="4"/>
  <c r="E19" i="4"/>
  <c r="G19" i="4"/>
  <c r="D19" i="4"/>
  <c r="E15" i="4"/>
  <c r="D15" i="4"/>
  <c r="G15" i="4"/>
  <c r="E11" i="4"/>
  <c r="D11" i="4"/>
  <c r="G11" i="4"/>
  <c r="E7" i="4"/>
  <c r="G7" i="4"/>
  <c r="D7" i="4"/>
  <c r="G3" i="4"/>
  <c r="E3" i="4"/>
  <c r="D3" i="4"/>
  <c r="G16" i="4"/>
  <c r="E16" i="4"/>
  <c r="D16" i="4"/>
  <c r="G8" i="4"/>
  <c r="E8" i="4"/>
  <c r="D8" i="4"/>
  <c r="D18" i="4"/>
  <c r="G18" i="4"/>
  <c r="E18" i="4"/>
  <c r="D14" i="4"/>
  <c r="E14" i="4"/>
  <c r="G14" i="4"/>
  <c r="D10" i="4"/>
  <c r="E10" i="4"/>
  <c r="G10" i="4"/>
  <c r="D6" i="4"/>
  <c r="G6" i="4"/>
  <c r="E6" i="4"/>
  <c r="F19" i="4"/>
  <c r="F17" i="4"/>
  <c r="F15" i="4"/>
  <c r="F13" i="4"/>
  <c r="F11" i="4"/>
  <c r="F9" i="4"/>
  <c r="F7" i="4"/>
  <c r="F5" i="4"/>
  <c r="F18" i="4"/>
  <c r="F16" i="4"/>
  <c r="F14" i="4"/>
  <c r="F12" i="4"/>
  <c r="F10" i="4"/>
  <c r="F8" i="4"/>
  <c r="F6" i="4"/>
  <c r="F3" i="4"/>
  <c r="F4" i="4"/>
  <c r="P17" i="3"/>
  <c r="B17" i="3"/>
  <c r="O17" i="3"/>
  <c r="N17" i="3"/>
  <c r="A17" i="3"/>
  <c r="Q17" i="3"/>
  <c r="M17" i="3"/>
  <c r="L17" i="3"/>
  <c r="D17" i="3" l="1"/>
  <c r="D71" i="3"/>
  <c r="D86" i="3"/>
  <c r="D104" i="3"/>
  <c r="C104" i="3" s="1"/>
  <c r="D62" i="3"/>
  <c r="D147" i="3"/>
  <c r="D163" i="3"/>
  <c r="D179" i="3"/>
  <c r="C179" i="3" s="1"/>
  <c r="D195" i="3"/>
  <c r="D211" i="3"/>
  <c r="D227" i="3"/>
  <c r="D243" i="3"/>
  <c r="C243" i="3" s="1"/>
  <c r="D259" i="3"/>
  <c r="D275" i="3"/>
  <c r="D291" i="3"/>
  <c r="D307" i="3"/>
  <c r="C307" i="3" s="1"/>
  <c r="D323" i="3"/>
  <c r="D339" i="3"/>
  <c r="D146" i="3"/>
  <c r="D168" i="3"/>
  <c r="C168" i="3" s="1"/>
  <c r="D189" i="3"/>
  <c r="D210" i="3"/>
  <c r="D232" i="3"/>
  <c r="D253" i="3"/>
  <c r="C253" i="3" s="1"/>
  <c r="D274" i="3"/>
  <c r="D296" i="3"/>
  <c r="D317" i="3"/>
  <c r="D338" i="3"/>
  <c r="C338" i="3" s="1"/>
  <c r="D356" i="3"/>
  <c r="D372" i="3"/>
  <c r="D388" i="3"/>
  <c r="D404" i="3"/>
  <c r="C404" i="3" s="1"/>
  <c r="D420" i="3"/>
  <c r="D436" i="3"/>
  <c r="D148" i="3"/>
  <c r="D169" i="3"/>
  <c r="C169" i="3" s="1"/>
  <c r="D190" i="3"/>
  <c r="D212" i="3"/>
  <c r="D233" i="3"/>
  <c r="D254" i="3"/>
  <c r="C254" i="3" s="1"/>
  <c r="D276" i="3"/>
  <c r="D297" i="3"/>
  <c r="D318" i="3"/>
  <c r="D340" i="3"/>
  <c r="C340" i="3" s="1"/>
  <c r="D357" i="3"/>
  <c r="D373" i="3"/>
  <c r="D389" i="3"/>
  <c r="D144" i="3"/>
  <c r="C144" i="3" s="1"/>
  <c r="D165" i="3"/>
  <c r="D186" i="3"/>
  <c r="D208" i="3"/>
  <c r="D229" i="3"/>
  <c r="C229" i="3" s="1"/>
  <c r="D250" i="3"/>
  <c r="D272" i="3"/>
  <c r="D293" i="3"/>
  <c r="D314" i="3"/>
  <c r="C314" i="3" s="1"/>
  <c r="D336" i="3"/>
  <c r="D354" i="3"/>
  <c r="D370" i="3"/>
  <c r="D386" i="3"/>
  <c r="C386" i="3" s="1"/>
  <c r="D402" i="3"/>
  <c r="D418" i="3"/>
  <c r="D75" i="3"/>
  <c r="D122" i="3"/>
  <c r="C122" i="3" s="1"/>
  <c r="D98" i="3"/>
  <c r="D135" i="3"/>
  <c r="D151" i="3"/>
  <c r="D167" i="3"/>
  <c r="C167" i="3" s="1"/>
  <c r="D183" i="3"/>
  <c r="D199" i="3"/>
  <c r="D215" i="3"/>
  <c r="D231" i="3"/>
  <c r="C231" i="3" s="1"/>
  <c r="D247" i="3"/>
  <c r="D263" i="3"/>
  <c r="D279" i="3"/>
  <c r="D295" i="3"/>
  <c r="C295" i="3" s="1"/>
  <c r="D311" i="3"/>
  <c r="D327" i="3"/>
  <c r="D343" i="3"/>
  <c r="D152" i="3"/>
  <c r="C152" i="3" s="1"/>
  <c r="D173" i="3"/>
  <c r="D194" i="3"/>
  <c r="D216" i="3"/>
  <c r="D237" i="3"/>
  <c r="C237" i="3" s="1"/>
  <c r="D258" i="3"/>
  <c r="D280" i="3"/>
  <c r="D301" i="3"/>
  <c r="D322" i="3"/>
  <c r="C322" i="3" s="1"/>
  <c r="D344" i="3"/>
  <c r="D360" i="3"/>
  <c r="D376" i="3"/>
  <c r="D392" i="3"/>
  <c r="C392" i="3" s="1"/>
  <c r="D408" i="3"/>
  <c r="D424" i="3"/>
  <c r="C424" i="3" s="1"/>
  <c r="D132" i="3"/>
  <c r="D153" i="3"/>
  <c r="C153" i="3" s="1"/>
  <c r="D174" i="3"/>
  <c r="D196" i="3"/>
  <c r="C196" i="3" s="1"/>
  <c r="D217" i="3"/>
  <c r="D238" i="3"/>
  <c r="C238" i="3" s="1"/>
  <c r="D260" i="3"/>
  <c r="D281" i="3"/>
  <c r="C281" i="3" s="1"/>
  <c r="D302" i="3"/>
  <c r="D324" i="3"/>
  <c r="C324" i="3" s="1"/>
  <c r="D345" i="3"/>
  <c r="D361" i="3"/>
  <c r="C361" i="3" s="1"/>
  <c r="D377" i="3"/>
  <c r="D393" i="3"/>
  <c r="C393" i="3" s="1"/>
  <c r="D149" i="3"/>
  <c r="D170" i="3"/>
  <c r="D192" i="3"/>
  <c r="D213" i="3"/>
  <c r="C213" i="3" s="1"/>
  <c r="D234" i="3"/>
  <c r="D256" i="3"/>
  <c r="C256" i="3" s="1"/>
  <c r="D277" i="3"/>
  <c r="D298" i="3"/>
  <c r="C298" i="3" s="1"/>
  <c r="D320" i="3"/>
  <c r="D341" i="3"/>
  <c r="C341" i="3" s="1"/>
  <c r="D358" i="3"/>
  <c r="D374" i="3"/>
  <c r="C374" i="3" s="1"/>
  <c r="D390" i="3"/>
  <c r="D406" i="3"/>
  <c r="C406" i="3" s="1"/>
  <c r="D422" i="3"/>
  <c r="D161" i="3"/>
  <c r="C161" i="3" s="1"/>
  <c r="D246" i="3"/>
  <c r="D332" i="3"/>
  <c r="D397" i="3"/>
  <c r="D429" i="3"/>
  <c r="C429" i="3" s="1"/>
  <c r="D448" i="3"/>
  <c r="D464" i="3"/>
  <c r="C464" i="3" s="1"/>
  <c r="D480" i="3"/>
  <c r="D496" i="3"/>
  <c r="C496" i="3" s="1"/>
  <c r="D512" i="3"/>
  <c r="D528" i="3"/>
  <c r="D544" i="3"/>
  <c r="D560" i="3"/>
  <c r="C560" i="3" s="1"/>
  <c r="D576" i="3"/>
  <c r="D592" i="3"/>
  <c r="D608" i="3"/>
  <c r="D624" i="3"/>
  <c r="C624" i="3" s="1"/>
  <c r="D640" i="3"/>
  <c r="D188" i="3"/>
  <c r="D273" i="3"/>
  <c r="D355" i="3"/>
  <c r="C355" i="3" s="1"/>
  <c r="D407" i="3"/>
  <c r="D437" i="3"/>
  <c r="D453" i="3"/>
  <c r="D469" i="3"/>
  <c r="C469" i="3" s="1"/>
  <c r="D79" i="3"/>
  <c r="D61" i="3"/>
  <c r="D119" i="3"/>
  <c r="D139" i="3"/>
  <c r="C139" i="3" s="1"/>
  <c r="D155" i="3"/>
  <c r="D171" i="3"/>
  <c r="C171" i="3" s="1"/>
  <c r="D187" i="3"/>
  <c r="D203" i="3"/>
  <c r="C203" i="3" s="1"/>
  <c r="D219" i="3"/>
  <c r="D235" i="3"/>
  <c r="D251" i="3"/>
  <c r="D267" i="3"/>
  <c r="C267" i="3" s="1"/>
  <c r="D283" i="3"/>
  <c r="D299" i="3"/>
  <c r="D315" i="3"/>
  <c r="D331" i="3"/>
  <c r="C331" i="3" s="1"/>
  <c r="D136" i="3"/>
  <c r="D157" i="3"/>
  <c r="D178" i="3"/>
  <c r="D200" i="3"/>
  <c r="C200" i="3" s="1"/>
  <c r="D221" i="3"/>
  <c r="D242" i="3"/>
  <c r="C242" i="3" s="1"/>
  <c r="D264" i="3"/>
  <c r="D285" i="3"/>
  <c r="C285" i="3" s="1"/>
  <c r="D306" i="3"/>
  <c r="D328" i="3"/>
  <c r="D348" i="3"/>
  <c r="D364" i="3"/>
  <c r="C364" i="3" s="1"/>
  <c r="D380" i="3"/>
  <c r="D396" i="3"/>
  <c r="D412" i="3"/>
  <c r="D428" i="3"/>
  <c r="C428" i="3" s="1"/>
  <c r="D137" i="3"/>
  <c r="D158" i="3"/>
  <c r="C158" i="3" s="1"/>
  <c r="D180" i="3"/>
  <c r="D201" i="3"/>
  <c r="C201" i="3" s="1"/>
  <c r="D222" i="3"/>
  <c r="D244" i="3"/>
  <c r="C244" i="3" s="1"/>
  <c r="D265" i="3"/>
  <c r="D286" i="3"/>
  <c r="C286" i="3" s="1"/>
  <c r="D308" i="3"/>
  <c r="D329" i="3"/>
  <c r="C329" i="3" s="1"/>
  <c r="D349" i="3"/>
  <c r="D365" i="3"/>
  <c r="C365" i="3" s="1"/>
  <c r="D381" i="3"/>
  <c r="D133" i="3"/>
  <c r="D154" i="3"/>
  <c r="D176" i="3"/>
  <c r="C176" i="3" s="1"/>
  <c r="D197" i="3"/>
  <c r="D218" i="3"/>
  <c r="D240" i="3"/>
  <c r="D261" i="3"/>
  <c r="C261" i="3" s="1"/>
  <c r="D282" i="3"/>
  <c r="D304" i="3"/>
  <c r="D325" i="3"/>
  <c r="D346" i="3"/>
  <c r="C346" i="3" s="1"/>
  <c r="D362" i="3"/>
  <c r="D378" i="3"/>
  <c r="D394" i="3"/>
  <c r="D410" i="3"/>
  <c r="C410" i="3" s="1"/>
  <c r="D51" i="3"/>
  <c r="D65" i="3"/>
  <c r="C65" i="3" s="1"/>
  <c r="D123" i="3"/>
  <c r="D143" i="3"/>
  <c r="C143" i="3" s="1"/>
  <c r="D159" i="3"/>
  <c r="D175" i="3"/>
  <c r="D191" i="3"/>
  <c r="D207" i="3"/>
  <c r="C207" i="3" s="1"/>
  <c r="D223" i="3"/>
  <c r="D239" i="3"/>
  <c r="D255" i="3"/>
  <c r="D271" i="3"/>
  <c r="C271" i="3" s="1"/>
  <c r="D287" i="3"/>
  <c r="D303" i="3"/>
  <c r="C303" i="3" s="1"/>
  <c r="D319" i="3"/>
  <c r="D335" i="3"/>
  <c r="C335" i="3" s="1"/>
  <c r="D141" i="3"/>
  <c r="D162" i="3"/>
  <c r="C162" i="3" s="1"/>
  <c r="D184" i="3"/>
  <c r="D205" i="3"/>
  <c r="C205" i="3" s="1"/>
  <c r="D226" i="3"/>
  <c r="D248" i="3"/>
  <c r="C248" i="3" s="1"/>
  <c r="D269" i="3"/>
  <c r="D290" i="3"/>
  <c r="C290" i="3" s="1"/>
  <c r="D312" i="3"/>
  <c r="D333" i="3"/>
  <c r="C333" i="3" s="1"/>
  <c r="D352" i="3"/>
  <c r="D368" i="3"/>
  <c r="C368" i="3" s="1"/>
  <c r="D384" i="3"/>
  <c r="D400" i="3"/>
  <c r="C400" i="3" s="1"/>
  <c r="D416" i="3"/>
  <c r="D432" i="3"/>
  <c r="C432" i="3" s="1"/>
  <c r="D142" i="3"/>
  <c r="D164" i="3"/>
  <c r="C164" i="3" s="1"/>
  <c r="D185" i="3"/>
  <c r="D206" i="3"/>
  <c r="C206" i="3" s="1"/>
  <c r="D228" i="3"/>
  <c r="D249" i="3"/>
  <c r="C249" i="3" s="1"/>
  <c r="D270" i="3"/>
  <c r="D292" i="3"/>
  <c r="C292" i="3" s="1"/>
  <c r="D313" i="3"/>
  <c r="D334" i="3"/>
  <c r="C334" i="3" s="1"/>
  <c r="D353" i="3"/>
  <c r="D369" i="3"/>
  <c r="C369" i="3" s="1"/>
  <c r="D385" i="3"/>
  <c r="D138" i="3"/>
  <c r="C138" i="3" s="1"/>
  <c r="D160" i="3"/>
  <c r="D181" i="3"/>
  <c r="C181" i="3" s="1"/>
  <c r="D202" i="3"/>
  <c r="D224" i="3"/>
  <c r="C224" i="3" s="1"/>
  <c r="D245" i="3"/>
  <c r="D266" i="3"/>
  <c r="C266" i="3" s="1"/>
  <c r="D288" i="3"/>
  <c r="D309" i="3"/>
  <c r="D330" i="3"/>
  <c r="D350" i="3"/>
  <c r="C350" i="3" s="1"/>
  <c r="D366" i="3"/>
  <c r="D382" i="3"/>
  <c r="C382" i="3" s="1"/>
  <c r="D398" i="3"/>
  <c r="D414" i="3"/>
  <c r="C414" i="3" s="1"/>
  <c r="D430" i="3"/>
  <c r="D204" i="3"/>
  <c r="C204" i="3" s="1"/>
  <c r="D289" i="3"/>
  <c r="D367" i="3"/>
  <c r="C367" i="3" s="1"/>
  <c r="D413" i="3"/>
  <c r="D440" i="3"/>
  <c r="C440" i="3" s="1"/>
  <c r="D456" i="3"/>
  <c r="D472" i="3"/>
  <c r="C472" i="3" s="1"/>
  <c r="D488" i="3"/>
  <c r="D504" i="3"/>
  <c r="C504" i="3" s="1"/>
  <c r="D520" i="3"/>
  <c r="D536" i="3"/>
  <c r="C536" i="3" s="1"/>
  <c r="D552" i="3"/>
  <c r="D568" i="3"/>
  <c r="C568" i="3" s="1"/>
  <c r="D584" i="3"/>
  <c r="D600" i="3"/>
  <c r="C600" i="3" s="1"/>
  <c r="D616" i="3"/>
  <c r="D632" i="3"/>
  <c r="C632" i="3" s="1"/>
  <c r="D145" i="3"/>
  <c r="D230" i="3"/>
  <c r="C230" i="3" s="1"/>
  <c r="D316" i="3"/>
  <c r="D387" i="3"/>
  <c r="C387" i="3" s="1"/>
  <c r="D423" i="3"/>
  <c r="D445" i="3"/>
  <c r="C445" i="3" s="1"/>
  <c r="D461" i="3"/>
  <c r="D426" i="3"/>
  <c r="C426" i="3" s="1"/>
  <c r="D268" i="3"/>
  <c r="D405" i="3"/>
  <c r="C405" i="3" s="1"/>
  <c r="D452" i="3"/>
  <c r="D484" i="3"/>
  <c r="C484" i="3" s="1"/>
  <c r="D516" i="3"/>
  <c r="D548" i="3"/>
  <c r="C548" i="3" s="1"/>
  <c r="D580" i="3"/>
  <c r="D612" i="3"/>
  <c r="C612" i="3" s="1"/>
  <c r="D644" i="3"/>
  <c r="D294" i="3"/>
  <c r="C294" i="3" s="1"/>
  <c r="D415" i="3"/>
  <c r="D457" i="3"/>
  <c r="C457" i="3" s="1"/>
  <c r="D481" i="3"/>
  <c r="D497" i="3"/>
  <c r="C497" i="3" s="1"/>
  <c r="D513" i="3"/>
  <c r="D529" i="3"/>
  <c r="C529" i="3" s="1"/>
  <c r="D545" i="3"/>
  <c r="D561" i="3"/>
  <c r="C561" i="3" s="1"/>
  <c r="D577" i="3"/>
  <c r="D593" i="3"/>
  <c r="C593" i="3" s="1"/>
  <c r="D609" i="3"/>
  <c r="D625" i="3"/>
  <c r="C625" i="3" s="1"/>
  <c r="D641" i="3"/>
  <c r="D241" i="3"/>
  <c r="C241" i="3" s="1"/>
  <c r="D172" i="3"/>
  <c r="D257" i="3"/>
  <c r="C257" i="3" s="1"/>
  <c r="D342" i="3"/>
  <c r="D401" i="3"/>
  <c r="C401" i="3" s="1"/>
  <c r="D433" i="3"/>
  <c r="D450" i="3"/>
  <c r="C450" i="3" s="1"/>
  <c r="D466" i="3"/>
  <c r="D482" i="3"/>
  <c r="C482" i="3" s="1"/>
  <c r="D498" i="3"/>
  <c r="D514" i="3"/>
  <c r="C514" i="3" s="1"/>
  <c r="D530" i="3"/>
  <c r="D546" i="3"/>
  <c r="C546" i="3" s="1"/>
  <c r="D562" i="3"/>
  <c r="D578" i="3"/>
  <c r="C578" i="3" s="1"/>
  <c r="D594" i="3"/>
  <c r="D610" i="3"/>
  <c r="C610" i="3" s="1"/>
  <c r="D626" i="3"/>
  <c r="D642" i="3"/>
  <c r="C642" i="3" s="1"/>
  <c r="D262" i="3"/>
  <c r="D411" i="3"/>
  <c r="C411" i="3" s="1"/>
  <c r="D487" i="3"/>
  <c r="D551" i="3"/>
  <c r="C551" i="3" s="1"/>
  <c r="D615" i="3"/>
  <c r="D547" i="3"/>
  <c r="C547" i="3" s="1"/>
  <c r="D419" i="3"/>
  <c r="D491" i="3"/>
  <c r="C491" i="3" s="1"/>
  <c r="D555" i="3"/>
  <c r="D619" i="3"/>
  <c r="C619" i="3" s="1"/>
  <c r="D515" i="3"/>
  <c r="D427" i="3"/>
  <c r="C427" i="3" s="1"/>
  <c r="D495" i="3"/>
  <c r="D559" i="3"/>
  <c r="C559" i="3" s="1"/>
  <c r="D623" i="3"/>
  <c r="D531" i="3"/>
  <c r="C531" i="3" s="1"/>
  <c r="D73" i="3"/>
  <c r="D88" i="3"/>
  <c r="C88" i="3" s="1"/>
  <c r="D42" i="3"/>
  <c r="D99" i="3"/>
  <c r="C99" i="3" s="1"/>
  <c r="D47" i="3"/>
  <c r="D29" i="3"/>
  <c r="C29" i="3" s="1"/>
  <c r="D112" i="3"/>
  <c r="C112" i="3" s="1"/>
  <c r="D30" i="3"/>
  <c r="C30" i="3" s="1"/>
  <c r="D109" i="3"/>
  <c r="D60" i="3"/>
  <c r="C60" i="3" s="1"/>
  <c r="D21" i="3"/>
  <c r="D9" i="3"/>
  <c r="C9" i="3" s="1"/>
  <c r="D22" i="3"/>
  <c r="D40" i="3"/>
  <c r="C40" i="3" s="1"/>
  <c r="D55" i="3"/>
  <c r="C55" i="3" s="1"/>
  <c r="D37" i="3"/>
  <c r="C37" i="3" s="1"/>
  <c r="D24" i="3"/>
  <c r="D8" i="3"/>
  <c r="C8" i="3" s="1"/>
  <c r="D15" i="3"/>
  <c r="C15" i="3" s="1"/>
  <c r="D35" i="3"/>
  <c r="C35" i="3" s="1"/>
  <c r="D111" i="3"/>
  <c r="D93" i="3"/>
  <c r="C93" i="3" s="1"/>
  <c r="D48" i="3"/>
  <c r="C48" i="3" s="1"/>
  <c r="D94" i="3"/>
  <c r="C94" i="3" s="1"/>
  <c r="D45" i="3"/>
  <c r="D124" i="3"/>
  <c r="C124" i="3" s="1"/>
  <c r="D46" i="3"/>
  <c r="D131" i="3"/>
  <c r="C131" i="3" s="1"/>
  <c r="D140" i="3"/>
  <c r="D310" i="3"/>
  <c r="C310" i="3" s="1"/>
  <c r="D421" i="3"/>
  <c r="D460" i="3"/>
  <c r="C460" i="3" s="1"/>
  <c r="D492" i="3"/>
  <c r="D524" i="3"/>
  <c r="C524" i="3" s="1"/>
  <c r="D556" i="3"/>
  <c r="C556" i="3" s="1"/>
  <c r="D588" i="3"/>
  <c r="C588" i="3" s="1"/>
  <c r="D620" i="3"/>
  <c r="D166" i="3"/>
  <c r="C166" i="3" s="1"/>
  <c r="D337" i="3"/>
  <c r="C337" i="3" s="1"/>
  <c r="D431" i="3"/>
  <c r="C431" i="3" s="1"/>
  <c r="D465" i="3"/>
  <c r="D485" i="3"/>
  <c r="C485" i="3" s="1"/>
  <c r="D501" i="3"/>
  <c r="C501" i="3" s="1"/>
  <c r="D517" i="3"/>
  <c r="C517" i="3" s="1"/>
  <c r="D533" i="3"/>
  <c r="D549" i="3"/>
  <c r="C549" i="3" s="1"/>
  <c r="D565" i="3"/>
  <c r="C565" i="3" s="1"/>
  <c r="D581" i="3"/>
  <c r="C581" i="3" s="1"/>
  <c r="D597" i="3"/>
  <c r="D613" i="3"/>
  <c r="C613" i="3" s="1"/>
  <c r="D629" i="3"/>
  <c r="C629" i="3" s="1"/>
  <c r="D6" i="3"/>
  <c r="C6" i="3" s="1"/>
  <c r="D284" i="3"/>
  <c r="C284" i="3" s="1"/>
  <c r="D193" i="3"/>
  <c r="D278" i="3"/>
  <c r="C278" i="3" s="1"/>
  <c r="D359" i="3"/>
  <c r="C359" i="3" s="1"/>
  <c r="D409" i="3"/>
  <c r="C409" i="3" s="1"/>
  <c r="D438" i="3"/>
  <c r="C438" i="3" s="1"/>
  <c r="D454" i="3"/>
  <c r="C454" i="3" s="1"/>
  <c r="D470" i="3"/>
  <c r="C470" i="3" s="1"/>
  <c r="D486" i="3"/>
  <c r="C486" i="3" s="1"/>
  <c r="D502" i="3"/>
  <c r="C502" i="3" s="1"/>
  <c r="D518" i="3"/>
  <c r="C518" i="3" s="1"/>
  <c r="D534" i="3"/>
  <c r="C534" i="3" s="1"/>
  <c r="D550" i="3"/>
  <c r="D566" i="3"/>
  <c r="C566" i="3" s="1"/>
  <c r="D582" i="3"/>
  <c r="C582" i="3" s="1"/>
  <c r="D598" i="3"/>
  <c r="C598" i="3" s="1"/>
  <c r="D614" i="3"/>
  <c r="D630" i="3"/>
  <c r="C630" i="3" s="1"/>
  <c r="D134" i="3"/>
  <c r="C134" i="3" s="1"/>
  <c r="D305" i="3"/>
  <c r="C305" i="3" s="1"/>
  <c r="D439" i="3"/>
  <c r="D503" i="3"/>
  <c r="C503" i="3" s="1"/>
  <c r="D567" i="3"/>
  <c r="C567" i="3" s="1"/>
  <c r="D631" i="3"/>
  <c r="C631" i="3" s="1"/>
  <c r="D595" i="3"/>
  <c r="D443" i="3"/>
  <c r="C443" i="3" s="1"/>
  <c r="D507" i="3"/>
  <c r="C507" i="3" s="1"/>
  <c r="D571" i="3"/>
  <c r="C571" i="3" s="1"/>
  <c r="D635" i="3"/>
  <c r="D563" i="3"/>
  <c r="C563" i="3" s="1"/>
  <c r="D447" i="3"/>
  <c r="C447" i="3" s="1"/>
  <c r="D511" i="3"/>
  <c r="C511" i="3" s="1"/>
  <c r="D575" i="3"/>
  <c r="D639" i="3"/>
  <c r="C639" i="3" s="1"/>
  <c r="D579" i="3"/>
  <c r="C579" i="3" s="1"/>
  <c r="D14" i="3"/>
  <c r="C14" i="3" s="1"/>
  <c r="D92" i="3"/>
  <c r="C92" i="3" s="1"/>
  <c r="D114" i="3"/>
  <c r="C114" i="3" s="1"/>
  <c r="D96" i="3"/>
  <c r="C96" i="3" s="1"/>
  <c r="D19" i="3"/>
  <c r="C19" i="3" s="1"/>
  <c r="D33" i="3"/>
  <c r="D66" i="3"/>
  <c r="C66" i="3" s="1"/>
  <c r="D100" i="3"/>
  <c r="C100" i="3" s="1"/>
  <c r="D49" i="3"/>
  <c r="C49" i="3" s="1"/>
  <c r="D63" i="3"/>
  <c r="C63" i="3" s="1"/>
  <c r="D57" i="3"/>
  <c r="C57" i="3" s="1"/>
  <c r="D12" i="3"/>
  <c r="D58" i="3"/>
  <c r="C58" i="3" s="1"/>
  <c r="D76" i="3"/>
  <c r="C76" i="3" s="1"/>
  <c r="D59" i="3"/>
  <c r="C59" i="3" s="1"/>
  <c r="D10" i="3"/>
  <c r="C10" i="3" s="1"/>
  <c r="D28" i="3"/>
  <c r="C28" i="3" s="1"/>
  <c r="D106" i="3"/>
  <c r="C106" i="3" s="1"/>
  <c r="D50" i="3"/>
  <c r="C50" i="3" s="1"/>
  <c r="D32" i="3"/>
  <c r="C32" i="3" s="1"/>
  <c r="D83" i="3"/>
  <c r="C83" i="3" s="1"/>
  <c r="D97" i="3"/>
  <c r="C97" i="3" s="1"/>
  <c r="D130" i="3"/>
  <c r="C130" i="3" s="1"/>
  <c r="D36" i="3"/>
  <c r="C36" i="3" s="1"/>
  <c r="D113" i="3"/>
  <c r="C113" i="3" s="1"/>
  <c r="D127" i="3"/>
  <c r="C127" i="3" s="1"/>
  <c r="D18" i="3"/>
  <c r="C18" i="3" s="1"/>
  <c r="D128" i="3"/>
  <c r="C128" i="3" s="1"/>
  <c r="D182" i="3"/>
  <c r="C182" i="3" s="1"/>
  <c r="D351" i="3"/>
  <c r="C351" i="3" s="1"/>
  <c r="D435" i="3"/>
  <c r="C435" i="3" s="1"/>
  <c r="D468" i="3"/>
  <c r="C468" i="3" s="1"/>
  <c r="D500" i="3"/>
  <c r="C500" i="3" s="1"/>
  <c r="D532" i="3"/>
  <c r="C532" i="3" s="1"/>
  <c r="D564" i="3"/>
  <c r="C564" i="3" s="1"/>
  <c r="D596" i="3"/>
  <c r="C596" i="3" s="1"/>
  <c r="D628" i="3"/>
  <c r="C628" i="3" s="1"/>
  <c r="D209" i="3"/>
  <c r="C209" i="3" s="1"/>
  <c r="D371" i="3"/>
  <c r="C371" i="3" s="1"/>
  <c r="D441" i="3"/>
  <c r="C441" i="3" s="1"/>
  <c r="D473" i="3"/>
  <c r="C473" i="3" s="1"/>
  <c r="D489" i="3"/>
  <c r="C489" i="3" s="1"/>
  <c r="D505" i="3"/>
  <c r="C505" i="3" s="1"/>
  <c r="D521" i="3"/>
  <c r="C521" i="3" s="1"/>
  <c r="D537" i="3"/>
  <c r="C537" i="3" s="1"/>
  <c r="D553" i="3"/>
  <c r="C553" i="3" s="1"/>
  <c r="D569" i="3"/>
  <c r="C569" i="3" s="1"/>
  <c r="D585" i="3"/>
  <c r="C585" i="3" s="1"/>
  <c r="D601" i="3"/>
  <c r="C601" i="3" s="1"/>
  <c r="D617" i="3"/>
  <c r="C617" i="3" s="1"/>
  <c r="D633" i="3"/>
  <c r="C633" i="3" s="1"/>
  <c r="D156" i="3"/>
  <c r="C156" i="3" s="1"/>
  <c r="D326" i="3"/>
  <c r="C326" i="3" s="1"/>
  <c r="D214" i="3"/>
  <c r="C214" i="3" s="1"/>
  <c r="D300" i="3"/>
  <c r="C300" i="3" s="1"/>
  <c r="D375" i="3"/>
  <c r="C375" i="3" s="1"/>
  <c r="D417" i="3"/>
  <c r="C417" i="3" s="1"/>
  <c r="D442" i="3"/>
  <c r="C442" i="3" s="1"/>
  <c r="D458" i="3"/>
  <c r="C458" i="3" s="1"/>
  <c r="D474" i="3"/>
  <c r="C474" i="3" s="1"/>
  <c r="D490" i="3"/>
  <c r="C490" i="3" s="1"/>
  <c r="D506" i="3"/>
  <c r="C506" i="3" s="1"/>
  <c r="D522" i="3"/>
  <c r="C522" i="3" s="1"/>
  <c r="D538" i="3"/>
  <c r="C538" i="3" s="1"/>
  <c r="D554" i="3"/>
  <c r="C554" i="3" s="1"/>
  <c r="D570" i="3"/>
  <c r="C570" i="3" s="1"/>
  <c r="D586" i="3"/>
  <c r="C586" i="3" s="1"/>
  <c r="D602" i="3"/>
  <c r="C602" i="3" s="1"/>
  <c r="D618" i="3"/>
  <c r="C618" i="3" s="1"/>
  <c r="D634" i="3"/>
  <c r="C634" i="3" s="1"/>
  <c r="D177" i="3"/>
  <c r="C177" i="3" s="1"/>
  <c r="D347" i="3"/>
  <c r="C347" i="3" s="1"/>
  <c r="D455" i="3"/>
  <c r="C455" i="3" s="1"/>
  <c r="D519" i="3"/>
  <c r="C519" i="3" s="1"/>
  <c r="D583" i="3"/>
  <c r="C583" i="3" s="1"/>
  <c r="D451" i="3"/>
  <c r="C451" i="3" s="1"/>
  <c r="D643" i="3"/>
  <c r="C643" i="3" s="1"/>
  <c r="D459" i="3"/>
  <c r="C459" i="3" s="1"/>
  <c r="D523" i="3"/>
  <c r="C523" i="3" s="1"/>
  <c r="D587" i="3"/>
  <c r="C587" i="3" s="1"/>
  <c r="D434" i="3"/>
  <c r="C434" i="3" s="1"/>
  <c r="D611" i="3"/>
  <c r="C611" i="3" s="1"/>
  <c r="D463" i="3"/>
  <c r="C463" i="3" s="1"/>
  <c r="D527" i="3"/>
  <c r="C527" i="3" s="1"/>
  <c r="D591" i="3"/>
  <c r="C591" i="3" s="1"/>
  <c r="D403" i="3"/>
  <c r="C403" i="3" s="1"/>
  <c r="D627" i="3"/>
  <c r="C627" i="3" s="1"/>
  <c r="D81" i="3"/>
  <c r="C81" i="3" s="1"/>
  <c r="D95" i="3"/>
  <c r="C95" i="3" s="1"/>
  <c r="D53" i="3"/>
  <c r="C53" i="3" s="1"/>
  <c r="D39" i="3"/>
  <c r="C39" i="3" s="1"/>
  <c r="D54" i="3"/>
  <c r="C54" i="3" s="1"/>
  <c r="D72" i="3"/>
  <c r="C72" i="3" s="1"/>
  <c r="D87" i="3"/>
  <c r="C87" i="3" s="1"/>
  <c r="D69" i="3"/>
  <c r="C69" i="3" s="1"/>
  <c r="D52" i="3"/>
  <c r="C52" i="3" s="1"/>
  <c r="D110" i="3"/>
  <c r="C110" i="3" s="1"/>
  <c r="D67" i="3"/>
  <c r="C67" i="3" s="1"/>
  <c r="D16" i="3"/>
  <c r="C16" i="3" s="1"/>
  <c r="D125" i="3"/>
  <c r="C125" i="3" s="1"/>
  <c r="D80" i="3"/>
  <c r="C80" i="3" s="1"/>
  <c r="D126" i="3"/>
  <c r="C126" i="3" s="1"/>
  <c r="D77" i="3"/>
  <c r="C77" i="3" s="1"/>
  <c r="D31" i="3"/>
  <c r="C31" i="3" s="1"/>
  <c r="D11" i="3"/>
  <c r="D117" i="3"/>
  <c r="C117" i="3" s="1"/>
  <c r="D103" i="3"/>
  <c r="C103" i="3" s="1"/>
  <c r="D118" i="3"/>
  <c r="C118" i="3" s="1"/>
  <c r="D13" i="3"/>
  <c r="D23" i="3"/>
  <c r="D7" i="3"/>
  <c r="C7" i="3" s="1"/>
  <c r="D116" i="3"/>
  <c r="C116" i="3" s="1"/>
  <c r="D70" i="3"/>
  <c r="C70" i="3" s="1"/>
  <c r="D85" i="3"/>
  <c r="C85" i="3" s="1"/>
  <c r="D225" i="3"/>
  <c r="C225" i="3" s="1"/>
  <c r="D383" i="3"/>
  <c r="C383" i="3" s="1"/>
  <c r="D444" i="3"/>
  <c r="C444" i="3" s="1"/>
  <c r="D476" i="3"/>
  <c r="C476" i="3" s="1"/>
  <c r="D508" i="3"/>
  <c r="C508" i="3" s="1"/>
  <c r="D540" i="3"/>
  <c r="C540" i="3" s="1"/>
  <c r="D572" i="3"/>
  <c r="C572" i="3" s="1"/>
  <c r="D604" i="3"/>
  <c r="C604" i="3" s="1"/>
  <c r="D636" i="3"/>
  <c r="C636" i="3" s="1"/>
  <c r="D252" i="3"/>
  <c r="C252" i="3" s="1"/>
  <c r="D399" i="3"/>
  <c r="C399" i="3" s="1"/>
  <c r="D449" i="3"/>
  <c r="C449" i="3" s="1"/>
  <c r="D477" i="3"/>
  <c r="C477" i="3" s="1"/>
  <c r="D493" i="3"/>
  <c r="C493" i="3" s="1"/>
  <c r="D509" i="3"/>
  <c r="C509" i="3" s="1"/>
  <c r="D525" i="3"/>
  <c r="C525" i="3" s="1"/>
  <c r="D541" i="3"/>
  <c r="C541" i="3" s="1"/>
  <c r="D557" i="3"/>
  <c r="C557" i="3" s="1"/>
  <c r="D573" i="3"/>
  <c r="C573" i="3" s="1"/>
  <c r="D589" i="3"/>
  <c r="C589" i="3" s="1"/>
  <c r="D605" i="3"/>
  <c r="C605" i="3" s="1"/>
  <c r="D621" i="3"/>
  <c r="C621" i="3" s="1"/>
  <c r="D637" i="3"/>
  <c r="C637" i="3" s="1"/>
  <c r="D198" i="3"/>
  <c r="C198" i="3" s="1"/>
  <c r="D150" i="3"/>
  <c r="C150" i="3" s="1"/>
  <c r="D236" i="3"/>
  <c r="C236" i="3" s="1"/>
  <c r="D321" i="3"/>
  <c r="C321" i="3" s="1"/>
  <c r="D391" i="3"/>
  <c r="C391" i="3" s="1"/>
  <c r="D425" i="3"/>
  <c r="C425" i="3" s="1"/>
  <c r="D446" i="3"/>
  <c r="C446" i="3" s="1"/>
  <c r="D462" i="3"/>
  <c r="C462" i="3" s="1"/>
  <c r="D478" i="3"/>
  <c r="C478" i="3" s="1"/>
  <c r="D494" i="3"/>
  <c r="C494" i="3" s="1"/>
  <c r="D510" i="3"/>
  <c r="C510" i="3" s="1"/>
  <c r="D526" i="3"/>
  <c r="C526" i="3" s="1"/>
  <c r="D542" i="3"/>
  <c r="C542" i="3" s="1"/>
  <c r="D558" i="3"/>
  <c r="C558" i="3" s="1"/>
  <c r="D574" i="3"/>
  <c r="C574" i="3" s="1"/>
  <c r="D590" i="3"/>
  <c r="C590" i="3" s="1"/>
  <c r="D606" i="3"/>
  <c r="C606" i="3" s="1"/>
  <c r="D622" i="3"/>
  <c r="C622" i="3" s="1"/>
  <c r="D638" i="3"/>
  <c r="C638" i="3" s="1"/>
  <c r="D220" i="3"/>
  <c r="C220" i="3" s="1"/>
  <c r="D363" i="3"/>
  <c r="C363" i="3" s="1"/>
  <c r="D471" i="3"/>
  <c r="C471" i="3" s="1"/>
  <c r="D535" i="3"/>
  <c r="C535" i="3" s="1"/>
  <c r="D599" i="3"/>
  <c r="C599" i="3" s="1"/>
  <c r="D499" i="3"/>
  <c r="C499" i="3" s="1"/>
  <c r="D379" i="3"/>
  <c r="C379" i="3" s="1"/>
  <c r="D475" i="3"/>
  <c r="C475" i="3" s="1"/>
  <c r="D539" i="3"/>
  <c r="C539" i="3" s="1"/>
  <c r="D603" i="3"/>
  <c r="C603" i="3" s="1"/>
  <c r="D467" i="3"/>
  <c r="C467" i="3" s="1"/>
  <c r="D395" i="3"/>
  <c r="C395" i="3" s="1"/>
  <c r="D479" i="3"/>
  <c r="C479" i="3" s="1"/>
  <c r="D543" i="3"/>
  <c r="C543" i="3" s="1"/>
  <c r="D607" i="3"/>
  <c r="C607" i="3" s="1"/>
  <c r="D483" i="3"/>
  <c r="C483" i="3" s="1"/>
  <c r="D101" i="3"/>
  <c r="C101" i="3" s="1"/>
  <c r="D84" i="3"/>
  <c r="C84" i="3" s="1"/>
  <c r="D38" i="3"/>
  <c r="C38" i="3" s="1"/>
  <c r="D89" i="3"/>
  <c r="C89" i="3" s="1"/>
  <c r="D43" i="3"/>
  <c r="C43" i="3" s="1"/>
  <c r="D90" i="3"/>
  <c r="C90" i="3" s="1"/>
  <c r="D108" i="3"/>
  <c r="C108" i="3" s="1"/>
  <c r="D91" i="3"/>
  <c r="C91" i="3" s="1"/>
  <c r="D41" i="3"/>
  <c r="C41" i="3" s="1"/>
  <c r="D56" i="3"/>
  <c r="C56" i="3" s="1"/>
  <c r="D82" i="3"/>
  <c r="C82" i="3" s="1"/>
  <c r="D64" i="3"/>
  <c r="C64" i="3" s="1"/>
  <c r="D115" i="3"/>
  <c r="C115" i="3" s="1"/>
  <c r="D129" i="3"/>
  <c r="C129" i="3" s="1"/>
  <c r="D34" i="3"/>
  <c r="C34" i="3" s="1"/>
  <c r="D68" i="3"/>
  <c r="C68" i="3" s="1"/>
  <c r="D20" i="3"/>
  <c r="D102" i="3"/>
  <c r="C102" i="3" s="1"/>
  <c r="D78" i="3"/>
  <c r="C78" i="3" s="1"/>
  <c r="D25" i="3"/>
  <c r="D107" i="3"/>
  <c r="C107" i="3" s="1"/>
  <c r="D26" i="3"/>
  <c r="C26" i="3" s="1"/>
  <c r="D44" i="3"/>
  <c r="C44" i="3" s="1"/>
  <c r="D27" i="3"/>
  <c r="C27" i="3" s="1"/>
  <c r="D105" i="3"/>
  <c r="C105" i="3" s="1"/>
  <c r="D120" i="3"/>
  <c r="C120" i="3" s="1"/>
  <c r="D74" i="3"/>
  <c r="C74" i="3" s="1"/>
  <c r="D121" i="3"/>
  <c r="C121" i="3" s="1"/>
  <c r="C62" i="3"/>
  <c r="C160" i="3"/>
  <c r="C141" i="3"/>
  <c r="C269" i="3"/>
  <c r="C135" i="3"/>
  <c r="C287" i="3"/>
  <c r="C377" i="3"/>
  <c r="C184" i="3"/>
  <c r="C312" i="3"/>
  <c r="C390" i="3"/>
  <c r="C195" i="3"/>
  <c r="C323" i="3"/>
  <c r="C61" i="3"/>
  <c r="C148" i="3"/>
  <c r="C193" i="3"/>
  <c r="C154" i="3"/>
  <c r="C218" i="3"/>
  <c r="C282" i="3"/>
  <c r="C263" i="3"/>
  <c r="C288" i="3"/>
  <c r="C378" i="3"/>
  <c r="C159" i="3"/>
  <c r="C299" i="3"/>
  <c r="C79" i="3"/>
  <c r="C136" i="3"/>
  <c r="C245" i="3"/>
  <c r="C309" i="3"/>
  <c r="C142" i="3"/>
  <c r="C270" i="3"/>
  <c r="C239" i="3"/>
  <c r="C353" i="3"/>
  <c r="C481" i="3"/>
  <c r="C545" i="3"/>
  <c r="C264" i="3"/>
  <c r="C366" i="3"/>
  <c r="C430" i="3"/>
  <c r="C111" i="3"/>
  <c r="C275" i="3"/>
  <c r="C233" i="3"/>
  <c r="C297" i="3"/>
  <c r="C194" i="3"/>
  <c r="C258" i="3"/>
  <c r="C215" i="3"/>
  <c r="C339" i="3"/>
  <c r="C437" i="3"/>
  <c r="C533" i="3"/>
  <c r="C240" i="3"/>
  <c r="C354" i="3"/>
  <c r="C418" i="3"/>
  <c r="C187" i="3"/>
  <c r="C251" i="3"/>
  <c r="C315" i="3"/>
  <c r="C419" i="3"/>
  <c r="C635" i="3"/>
  <c r="C308" i="3"/>
  <c r="C452" i="3"/>
  <c r="C592" i="3"/>
  <c r="C597" i="3"/>
  <c r="C423" i="3"/>
  <c r="C439" i="3"/>
  <c r="C487" i="3"/>
  <c r="C228" i="3"/>
  <c r="C348" i="3"/>
  <c r="C614" i="3"/>
  <c r="C163" i="3"/>
  <c r="C384" i="3"/>
  <c r="C448" i="3"/>
  <c r="C512" i="3"/>
  <c r="C575" i="3"/>
  <c r="C623" i="3"/>
  <c r="C212" i="3"/>
  <c r="C580" i="3"/>
  <c r="C644" i="3"/>
  <c r="C360" i="3"/>
  <c r="C488" i="3"/>
  <c r="C73" i="3"/>
  <c r="C42" i="3"/>
  <c r="C33" i="3"/>
  <c r="C46" i="3"/>
  <c r="C555" i="3"/>
  <c r="C492" i="3"/>
  <c r="C332" i="3"/>
  <c r="C528" i="3"/>
  <c r="C356" i="3"/>
  <c r="C260" i="3"/>
  <c r="C552" i="3"/>
  <c r="C595" i="3"/>
  <c r="C420" i="3"/>
  <c r="C584" i="3"/>
  <c r="C616" i="3"/>
  <c r="C376" i="3"/>
  <c r="C45" i="3"/>
  <c r="C415" i="3"/>
  <c r="C495" i="3"/>
  <c r="C147" i="3"/>
  <c r="C380" i="3"/>
  <c r="C352" i="3"/>
  <c r="C416" i="3"/>
  <c r="C480" i="3"/>
  <c r="C544" i="3"/>
  <c r="C615" i="3"/>
  <c r="C276" i="3"/>
  <c r="C372" i="3"/>
  <c r="C436" i="3"/>
  <c r="C620" i="3"/>
  <c r="C188" i="3"/>
  <c r="C316" i="3"/>
  <c r="C456" i="3"/>
  <c r="C520" i="3"/>
  <c r="C577" i="3"/>
  <c r="C609" i="3"/>
  <c r="C641" i="3"/>
  <c r="C396" i="3"/>
  <c r="C562" i="3"/>
  <c r="C594" i="3"/>
  <c r="C626" i="3"/>
  <c r="C268" i="3"/>
  <c r="C388" i="3"/>
  <c r="C516" i="3"/>
  <c r="C576" i="3"/>
  <c r="C608" i="3"/>
  <c r="C640" i="3"/>
  <c r="C343" i="3"/>
  <c r="C408" i="3"/>
  <c r="C47" i="3"/>
  <c r="C273" i="3"/>
  <c r="C149" i="3"/>
  <c r="C165" i="3"/>
  <c r="C197" i="3"/>
  <c r="C250" i="3"/>
  <c r="C191" i="3"/>
  <c r="C325" i="3"/>
  <c r="C247" i="3"/>
  <c r="C319" i="3"/>
  <c r="C202" i="3"/>
  <c r="C98" i="3"/>
  <c r="C155" i="3"/>
  <c r="C146" i="3"/>
  <c r="C272" i="3"/>
  <c r="C174" i="3"/>
  <c r="C336" i="3"/>
  <c r="C183" i="3"/>
  <c r="C422" i="3"/>
  <c r="C145" i="3"/>
  <c r="C412" i="3"/>
  <c r="C304" i="3"/>
  <c r="C190" i="3"/>
  <c r="C232" i="3"/>
  <c r="C373" i="3"/>
  <c r="C398" i="3"/>
  <c r="C306" i="3"/>
  <c r="C219" i="3"/>
  <c r="C199" i="3"/>
  <c r="C216" i="3"/>
  <c r="C178" i="3"/>
  <c r="C262" i="3"/>
  <c r="C370" i="3"/>
  <c r="C133" i="3"/>
  <c r="C302" i="3"/>
  <c r="C180" i="3"/>
  <c r="C185" i="3"/>
  <c r="C259" i="3"/>
  <c r="C289" i="3"/>
  <c r="C119" i="3"/>
  <c r="C461" i="3"/>
  <c r="C330" i="3"/>
  <c r="C255" i="3"/>
  <c r="C344" i="3"/>
  <c r="C413" i="3"/>
  <c r="C226" i="3"/>
  <c r="C123" i="3"/>
  <c r="C175" i="3"/>
  <c r="C86" i="3"/>
  <c r="C550" i="3"/>
  <c r="C17" i="3"/>
  <c r="C342" i="3"/>
  <c r="C320" i="3"/>
  <c r="C210" i="3"/>
  <c r="C71" i="3"/>
  <c r="C381" i="3"/>
  <c r="C433" i="3"/>
  <c r="C227" i="3"/>
  <c r="C515" i="3"/>
  <c r="C349" i="3"/>
  <c r="C389" i="3"/>
  <c r="C217" i="3"/>
  <c r="C277" i="3"/>
  <c r="C397" i="3"/>
  <c r="C402" i="3"/>
  <c r="C466" i="3"/>
  <c r="C208" i="3"/>
  <c r="C301" i="3"/>
  <c r="C234" i="3"/>
  <c r="C421" i="3"/>
  <c r="C296" i="3"/>
  <c r="C140" i="3"/>
  <c r="C327" i="3"/>
  <c r="C137" i="3"/>
  <c r="C293" i="3"/>
  <c r="C358" i="3"/>
  <c r="C235" i="3"/>
  <c r="C318" i="3"/>
  <c r="C157" i="3"/>
  <c r="C345" i="3"/>
  <c r="C328" i="3"/>
  <c r="C530" i="3"/>
  <c r="C170" i="3"/>
  <c r="C51" i="3"/>
  <c r="C173" i="3"/>
  <c r="C498" i="3"/>
  <c r="C189" i="3"/>
  <c r="C317" i="3"/>
  <c r="C280" i="3"/>
  <c r="C453" i="3"/>
  <c r="C186" i="3"/>
  <c r="C283" i="3"/>
  <c r="C311" i="3"/>
  <c r="C407" i="3"/>
  <c r="C279" i="3"/>
  <c r="C313" i="3"/>
  <c r="C291" i="3"/>
  <c r="C246" i="3"/>
  <c r="C222" i="3"/>
  <c r="C75" i="3"/>
  <c r="C513" i="3"/>
  <c r="C192" i="3"/>
  <c r="C357" i="3"/>
  <c r="C465" i="3"/>
  <c r="C394" i="3"/>
  <c r="C109" i="3"/>
  <c r="C211" i="3"/>
  <c r="C221" i="3"/>
  <c r="C362" i="3"/>
  <c r="C151" i="3"/>
  <c r="C274" i="3"/>
  <c r="C172" i="3"/>
  <c r="C385" i="3"/>
  <c r="C132" i="3"/>
  <c r="C223" i="3"/>
  <c r="C265" i="3"/>
  <c r="C22" i="3" l="1"/>
  <c r="C12" i="3"/>
  <c r="C24" i="3" l="1"/>
  <c r="C11" i="3"/>
  <c r="C13" i="3"/>
  <c r="C23" i="3"/>
  <c r="C21" i="3"/>
  <c r="C20" i="3"/>
  <c r="C25" i="3"/>
  <c r="D1" i="3" l="1"/>
  <c r="D2" i="3"/>
  <c r="E2" i="3" l="1"/>
  <c r="E1" i="3"/>
  <c r="D3" i="3"/>
  <c r="E3" i="3" l="1"/>
</calcChain>
</file>

<file path=xl/sharedStrings.xml><?xml version="1.0" encoding="utf-8"?>
<sst xmlns="http://schemas.openxmlformats.org/spreadsheetml/2006/main" count="2697" uniqueCount="227">
  <si>
    <t>Week</t>
  </si>
  <si>
    <t>Day</t>
  </si>
  <si>
    <t>Time</t>
  </si>
  <si>
    <t>Thu</t>
  </si>
  <si>
    <t>Green Bay Packers</t>
  </si>
  <si>
    <t>Seattle Seahawks</t>
  </si>
  <si>
    <t>Sun</t>
  </si>
  <si>
    <t>New Orleans Saints</t>
  </si>
  <si>
    <t>Atlanta Falcons</t>
  </si>
  <si>
    <t>Buffalo Bills</t>
  </si>
  <si>
    <t>Chicago Bears</t>
  </si>
  <si>
    <t>Washington Redskins</t>
  </si>
  <si>
    <t>Houston Texans</t>
  </si>
  <si>
    <t>Tennessee Titans</t>
  </si>
  <si>
    <t>Kansas City Chiefs</t>
  </si>
  <si>
    <t>New England Patriots</t>
  </si>
  <si>
    <t>Miami Dolphins</t>
  </si>
  <si>
    <t>Oakland Raiders</t>
  </si>
  <si>
    <t>New York Jets</t>
  </si>
  <si>
    <t>Jacksonville Jaguars</t>
  </si>
  <si>
    <t>Philadelphia Eagles</t>
  </si>
  <si>
    <t>Cleveland Browns</t>
  </si>
  <si>
    <t>Pittsburgh Steelers</t>
  </si>
  <si>
    <t>Minnesota Vikings</t>
  </si>
  <si>
    <t>Cincinnati Bengals</t>
  </si>
  <si>
    <t>Baltimore Ravens</t>
  </si>
  <si>
    <t>San Francisco 49ers</t>
  </si>
  <si>
    <t>Dallas Cowboys</t>
  </si>
  <si>
    <t>Carolina Panthers</t>
  </si>
  <si>
    <t>Tampa Bay Buccaneers</t>
  </si>
  <si>
    <t>Indianapolis Colts</t>
  </si>
  <si>
    <t>Denver Broncos</t>
  </si>
  <si>
    <t>Mon</t>
  </si>
  <si>
    <t>Arizona Cardinals</t>
  </si>
  <si>
    <t>New York Giants</t>
  </si>
  <si>
    <t>Detroit Lions</t>
  </si>
  <si>
    <t>Sat</t>
  </si>
  <si>
    <t>Date</t>
  </si>
  <si>
    <t>Away</t>
  </si>
  <si>
    <t>Home</t>
  </si>
  <si>
    <t>Team</t>
  </si>
  <si>
    <t>Home or Away</t>
  </si>
  <si>
    <t>Opposing Team</t>
  </si>
  <si>
    <t>Team of Reference</t>
  </si>
  <si>
    <t>Winning Team Pick</t>
  </si>
  <si>
    <t>Wk-Team Combo</t>
  </si>
  <si>
    <t>Combo</t>
  </si>
  <si>
    <t>Losing Opponent</t>
  </si>
  <si>
    <t>W-L%</t>
  </si>
  <si>
    <t>SRS</t>
  </si>
  <si>
    <t>OSRS</t>
  </si>
  <si>
    <t>DSRS</t>
  </si>
  <si>
    <t>Wins</t>
  </si>
  <si>
    <t>Loss</t>
  </si>
  <si>
    <t xml:space="preserve">Points Per Game Δ </t>
  </si>
  <si>
    <t>Your Pick is: Home or Away</t>
  </si>
  <si>
    <t>PTDiff per Game</t>
  </si>
  <si>
    <t>Win Strength %</t>
  </si>
  <si>
    <t>Entry Name</t>
  </si>
  <si>
    <t>Entry #</t>
  </si>
  <si>
    <t>Result</t>
  </si>
  <si>
    <t>Win/Loss Counts</t>
  </si>
  <si>
    <t>Time Period</t>
  </si>
  <si>
    <t>Entry Week</t>
  </si>
  <si>
    <t>Win/Loss</t>
  </si>
  <si>
    <t>W</t>
  </si>
  <si>
    <t>L</t>
  </si>
  <si>
    <t>PF</t>
  </si>
  <si>
    <t>PA</t>
  </si>
  <si>
    <t>PD</t>
  </si>
  <si>
    <t>Grand Total</t>
  </si>
  <si>
    <t>Los Angeles Rams</t>
  </si>
  <si>
    <t>Pts For / Game</t>
  </si>
  <si>
    <t>Pts Against/ Game</t>
  </si>
  <si>
    <t>Winning Team Picks</t>
  </si>
  <si>
    <t>Tm</t>
  </si>
  <si>
    <t>2017 Survivor Pool Sprapp</t>
  </si>
  <si>
    <t>T</t>
  </si>
  <si>
    <t>Margin of Victory</t>
  </si>
  <si>
    <t>Strength of Schedule</t>
  </si>
  <si>
    <t>Los Angeles Chargers</t>
  </si>
  <si>
    <t>Team PTS</t>
  </si>
  <si>
    <t>OPP Points</t>
  </si>
  <si>
    <t>Results</t>
  </si>
  <si>
    <t>Point Diff</t>
  </si>
  <si>
    <t>Points Scored</t>
  </si>
  <si>
    <t>Points Against</t>
  </si>
  <si>
    <t>WinString</t>
  </si>
  <si>
    <t>Ties</t>
  </si>
  <si>
    <t>Offensive Rating</t>
  </si>
  <si>
    <t>Defensive Rating</t>
  </si>
  <si>
    <t>Offensive Rating ▲</t>
  </si>
  <si>
    <t>Defensive Rating ▲</t>
  </si>
  <si>
    <t>Yes</t>
  </si>
  <si>
    <t>No</t>
  </si>
  <si>
    <t>Total</t>
  </si>
  <si>
    <t>Prediction Correct?</t>
  </si>
  <si>
    <t>Predictive Scoring</t>
  </si>
  <si>
    <t>Predicted Score</t>
  </si>
  <si>
    <t>Final Score</t>
  </si>
  <si>
    <t>Comments</t>
  </si>
  <si>
    <t>Indy sounds bad</t>
  </si>
  <si>
    <t>aint gonna happen every week</t>
  </si>
  <si>
    <t>EE really helps</t>
  </si>
  <si>
    <t>Lock Converted</t>
  </si>
  <si>
    <t>Video Call Pats</t>
  </si>
  <si>
    <t>Boy Indy Sux</t>
  </si>
  <si>
    <t>Based on 2016 stats</t>
  </si>
  <si>
    <t>Wk</t>
  </si>
  <si>
    <t>Scared you off for wrong reasons</t>
  </si>
  <si>
    <t>Oh the Humanity</t>
  </si>
  <si>
    <t>Win?</t>
  </si>
  <si>
    <t>Predict Win?</t>
  </si>
  <si>
    <t>Win %</t>
  </si>
  <si>
    <t>Conflicting Video Under Review</t>
  </si>
  <si>
    <t>Host</t>
  </si>
  <si>
    <t>Predict Score Var</t>
  </si>
  <si>
    <t>Knew It</t>
  </si>
  <si>
    <t>Sqeakier than it should been</t>
  </si>
  <si>
    <t>Good D I guess</t>
  </si>
  <si>
    <t>Strong Chiefs</t>
  </si>
  <si>
    <t>Pitts is reliable</t>
  </si>
  <si>
    <t>Hmmm</t>
  </si>
  <si>
    <t>Heck Yea</t>
  </si>
  <si>
    <t>http://www.pro-football-reference.com/years/2017/</t>
  </si>
  <si>
    <t>Win % ▲</t>
  </si>
  <si>
    <t>Crazy but true</t>
  </si>
  <si>
    <t>61 Yrd Field Goal with 0:00 :)</t>
  </si>
  <si>
    <t>Dafuq</t>
  </si>
  <si>
    <t>Kinda felt like that could happen</t>
  </si>
  <si>
    <t>Heartbreaker</t>
  </si>
  <si>
    <t>Toss up so whatever</t>
  </si>
  <si>
    <t>Even this was tough</t>
  </si>
  <si>
    <t>At least they are reliable</t>
  </si>
  <si>
    <t>My Pick of the Week- WOIW</t>
  </si>
  <si>
    <t>Well at least file proved me wrong</t>
  </si>
  <si>
    <t>Skins came to play????!</t>
  </si>
  <si>
    <t>Tampa only 2nd game - MINpossible</t>
  </si>
  <si>
    <t>Choke</t>
  </si>
  <si>
    <t>jets had to win one I guess</t>
  </si>
  <si>
    <t>London don't like Lord Baltimore</t>
  </si>
  <si>
    <t>Recode Works Out</t>
  </si>
  <si>
    <t>Win Pick %</t>
  </si>
  <si>
    <t>Very Predictable</t>
  </si>
  <si>
    <t>Lock and Pick of the Week</t>
  </si>
  <si>
    <r>
      <t xml:space="preserve">Win </t>
    </r>
    <r>
      <rPr>
        <sz val="11"/>
        <color theme="1"/>
        <rFont val="Calibri"/>
        <family val="2"/>
      </rPr>
      <t>Ý</t>
    </r>
    <r>
      <rPr>
        <sz val="11"/>
        <color theme="1"/>
        <rFont val="Calibri"/>
        <family val="2"/>
        <scheme val="minor"/>
      </rPr>
      <t xml:space="preserve"> %</t>
    </r>
  </si>
  <si>
    <r>
      <t xml:space="preserve">Margin of Victory </t>
    </r>
    <r>
      <rPr>
        <sz val="11"/>
        <color theme="1"/>
        <rFont val="Times New Roman"/>
        <family val="1"/>
      </rPr>
      <t>▲</t>
    </r>
  </si>
  <si>
    <t>Jeebuz</t>
  </si>
  <si>
    <t>Whut da hell</t>
  </si>
  <si>
    <t>Poor Giants proving they are bad</t>
  </si>
  <si>
    <t>Brutal OT Loss - Lock LOSS</t>
  </si>
  <si>
    <t>Denver tough at home</t>
  </si>
  <si>
    <t>BAL falling apart</t>
  </si>
  <si>
    <t>Numbers don't lie</t>
  </si>
  <si>
    <t>LA Rams Offense is real</t>
  </si>
  <si>
    <t>CIN D does hold as predicted</t>
  </si>
  <si>
    <t>Lions have heart</t>
  </si>
  <si>
    <t>BUF D is for real</t>
  </si>
  <si>
    <t>Boy SF blows</t>
  </si>
  <si>
    <t>Sketcky Fake Touchdown at the end</t>
  </si>
  <si>
    <t>Indy Turrible</t>
  </si>
  <si>
    <t>Opp Team</t>
  </si>
  <si>
    <t>Weights applied to Win Strength</t>
  </si>
  <si>
    <t>Total Weights</t>
  </si>
  <si>
    <t>Giving Myself This it was PITT!!</t>
  </si>
  <si>
    <t>Vegas had CIN - big miss here</t>
  </si>
  <si>
    <t>Eh</t>
  </si>
  <si>
    <t>PHI is strong</t>
  </si>
  <si>
    <t>Barely</t>
  </si>
  <si>
    <t>HMMM poor Raiders suck now</t>
  </si>
  <si>
    <t>SEA is still seattle</t>
  </si>
  <si>
    <t>Rodgers Mania</t>
  </si>
  <si>
    <t>TEN really suckin lately</t>
  </si>
  <si>
    <t>two turrible teamz</t>
  </si>
  <si>
    <t>yup</t>
  </si>
  <si>
    <t>ok poor detroit</t>
  </si>
  <si>
    <t>both teams predictable</t>
  </si>
  <si>
    <t>Makin it a nailbiter</t>
  </si>
  <si>
    <t>Easier than I thought</t>
  </si>
  <si>
    <t>Told ya BAL was gonna screwup</t>
  </si>
  <si>
    <t>Steady</t>
  </si>
  <si>
    <t>Wut da hell</t>
  </si>
  <si>
    <t>Poor Rodgers</t>
  </si>
  <si>
    <t>Defense Anyone?</t>
  </si>
  <si>
    <t>Last Second and…</t>
  </si>
  <si>
    <t>Antonio Owns Me</t>
  </si>
  <si>
    <t>This game sucked all around</t>
  </si>
  <si>
    <t>They tried to comeback</t>
  </si>
  <si>
    <t>All hell broke loose this weekend</t>
  </si>
  <si>
    <t>Comeback?</t>
  </si>
  <si>
    <t>Carrbomb</t>
  </si>
  <si>
    <t>Indy Bad</t>
  </si>
  <si>
    <t>?</t>
  </si>
  <si>
    <t>CLE baaaad</t>
  </si>
  <si>
    <t>solid sea</t>
  </si>
  <si>
    <t>Why Denver Bad</t>
  </si>
  <si>
    <t>Ben antonio</t>
  </si>
  <si>
    <t>Go Skins</t>
  </si>
  <si>
    <t>Minny</t>
  </si>
  <si>
    <t>S</t>
  </si>
  <si>
    <t>yikes</t>
  </si>
  <si>
    <t>Lock of the Week- EASY</t>
  </si>
  <si>
    <t>At Home they are good</t>
  </si>
  <si>
    <t>Nail Biter Apparently</t>
  </si>
  <si>
    <t>Consistent Now</t>
  </si>
  <si>
    <t>NO holding on</t>
  </si>
  <si>
    <t>Sure</t>
  </si>
  <si>
    <t>Of Course</t>
  </si>
  <si>
    <t>Yup Cam</t>
  </si>
  <si>
    <t>I gotta see highlights of this</t>
  </si>
  <si>
    <t>I never believed in the skins</t>
  </si>
  <si>
    <t>Count on Ben</t>
  </si>
  <si>
    <t>Predictable</t>
  </si>
  <si>
    <t>Thurs Night Massacre</t>
  </si>
  <si>
    <t>Lock of the Week</t>
  </si>
  <si>
    <t xml:space="preserve">SxI </t>
  </si>
  <si>
    <t>Lose</t>
  </si>
  <si>
    <t>(blank)</t>
  </si>
  <si>
    <t>Watchout</t>
  </si>
  <si>
    <t>Lock of Week</t>
  </si>
  <si>
    <t>Solid Team Minny</t>
  </si>
  <si>
    <t>AFC North</t>
  </si>
  <si>
    <t>AFC South</t>
  </si>
  <si>
    <t>AFC West</t>
  </si>
  <si>
    <t>NFC North</t>
  </si>
  <si>
    <t>NFC South</t>
  </si>
  <si>
    <t>NFC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</si>
</sst>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F400]h:mm:ss\ AM/PM"/>
    <numFmt numFmtId="165" formatCode="_(* #,##0_);_(* \(#,##0\);_(* &quot;-&quot;??_);_(@_)"/>
    <numFmt numFmtId="166" formatCode="_(* #,##0.0_);_(* \(#,##0.0\);_(* &quot;-&quot;??_);_(@_)"/>
    <numFmt numFmtId="167" formatCode="0.000%"/>
    <numFmt numFmtId="168" formatCode="0.0%"/>
  </numFmts>
  <fonts count="27" x14ac:knownFonts="1">
    <font>
      <sz val="11"/>
      <color theme="1"/>
      <name val="Calibri"/>
      <family val="2"/>
      <scheme val="minor"/>
    </font>
    <font>
      <b/>
      <sz val="11"/>
      <color theme="1"/>
      <name val="Calibri"/>
      <family val="2"/>
      <scheme val="minor"/>
    </font>
    <font>
      <b/>
      <sz val="11"/>
      <color theme="0"/>
      <name val="Verdana"/>
      <family val="2"/>
    </font>
    <font>
      <sz val="11"/>
      <color theme="0"/>
      <name val="Calibri"/>
      <family val="2"/>
      <scheme val="minor"/>
    </font>
    <font>
      <sz val="8"/>
      <color theme="0"/>
      <name val="Calibri"/>
      <family val="2"/>
      <scheme val="minor"/>
    </font>
    <font>
      <sz val="11"/>
      <color theme="1"/>
      <name val="Calibri"/>
      <family val="2"/>
      <scheme val="minor"/>
    </font>
    <font>
      <b/>
      <sz val="10"/>
      <color theme="0"/>
      <name val="Calibri"/>
      <family val="2"/>
      <scheme val="minor"/>
    </font>
    <font>
      <b/>
      <i/>
      <sz val="11"/>
      <color theme="0"/>
      <name val="Algerian"/>
      <family val="5"/>
    </font>
    <font>
      <sz val="16"/>
      <color theme="1"/>
      <name val="Calibri"/>
      <family val="2"/>
      <scheme val="minor"/>
    </font>
    <font>
      <b/>
      <sz val="11"/>
      <color theme="1"/>
      <name val="Verdana"/>
      <family val="2"/>
    </font>
    <font>
      <b/>
      <sz val="11"/>
      <color rgb="FFAA0000"/>
      <name val="Verdana"/>
      <family val="2"/>
    </font>
    <font>
      <sz val="11"/>
      <name val="Calibri"/>
      <family val="2"/>
      <scheme val="minor"/>
    </font>
    <font>
      <b/>
      <sz val="10"/>
      <color theme="0"/>
      <name val="Verdana"/>
      <family val="2"/>
    </font>
    <font>
      <b/>
      <i/>
      <sz val="14"/>
      <name val="Calibri"/>
      <family val="2"/>
      <scheme val="minor"/>
    </font>
    <font>
      <u/>
      <sz val="11"/>
      <color theme="10"/>
      <name val="Calibri"/>
      <family val="2"/>
      <scheme val="minor"/>
    </font>
    <font>
      <sz val="11"/>
      <color theme="0" tint="-4.9989318521683403E-2"/>
      <name val="Calibri"/>
      <family val="2"/>
      <scheme val="minor"/>
    </font>
    <font>
      <sz val="11"/>
      <color theme="1"/>
      <name val="Calibri"/>
      <family val="2"/>
    </font>
    <font>
      <sz val="11"/>
      <color theme="1"/>
      <name val="Times New Roman"/>
      <family val="1"/>
    </font>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b/>
      <sz val="14"/>
      <color theme="1"/>
      <name val="Calibri"/>
      <family val="2"/>
      <scheme val="minor"/>
    </font>
    <font>
      <b/>
      <sz val="18"/>
      <color theme="1"/>
      <name val="Calibri"/>
      <family val="2"/>
      <scheme val="minor"/>
    </font>
    <font>
      <b/>
      <sz val="10"/>
      <color theme="0"/>
      <name val="Calibri"/>
      <family val="2"/>
      <scheme val="minor"/>
    </font>
    <font>
      <sz val="11"/>
      <color theme="0"/>
      <name val="Calibri"/>
      <family val="2"/>
      <scheme val="minor"/>
    </font>
    <font>
      <sz val="11"/>
      <color theme="1"/>
      <name val="Calibri"/>
      <family val="2"/>
      <scheme val="minor"/>
    </font>
  </fonts>
  <fills count="20">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1"/>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0" tint="-4.9989318521683403E-2"/>
        <bgColor theme="5" tint="0.79998168889431442"/>
      </patternFill>
    </fill>
    <fill>
      <patternFill patternType="solid">
        <fgColor theme="0" tint="-4.9989318521683403E-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59999389629810485"/>
        <bgColor theme="5" tint="0.79998168889431442"/>
      </patternFill>
    </fill>
    <fill>
      <patternFill patternType="solid">
        <fgColor theme="7" tint="0.39997558519241921"/>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6" tint="0.79998168889431442"/>
        <bgColor indexed="64"/>
      </patternFill>
    </fill>
  </fills>
  <borders count="16">
    <border>
      <left/>
      <right/>
      <top/>
      <bottom/>
      <diagonal/>
    </border>
    <border>
      <left style="thick">
        <color rgb="FF747678"/>
      </left>
      <right/>
      <top/>
      <bottom/>
      <diagonal/>
    </border>
    <border>
      <left style="thin">
        <color indexed="64"/>
      </left>
      <right style="thin">
        <color indexed="64"/>
      </right>
      <top style="thin">
        <color indexed="64"/>
      </top>
      <bottom style="thin">
        <color indexed="64"/>
      </bottom>
      <diagonal/>
    </border>
    <border>
      <left style="medium">
        <color theme="5"/>
      </left>
      <right/>
      <top style="medium">
        <color theme="5"/>
      </top>
      <bottom/>
      <diagonal/>
    </border>
    <border>
      <left style="medium">
        <color theme="5"/>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14" fillId="0" borderId="0" applyNumberFormat="0" applyFill="0" applyBorder="0" applyAlignment="0" applyProtection="0"/>
  </cellStyleXfs>
  <cellXfs count="127">
    <xf numFmtId="0" fontId="0" fillId="0" borderId="0" xfId="0"/>
    <xf numFmtId="14" fontId="0" fillId="0" borderId="0" xfId="0" applyNumberFormat="1"/>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14" fontId="2" fillId="2" borderId="0" xfId="0" applyNumberFormat="1" applyFont="1" applyFill="1" applyAlignment="1">
      <alignment horizontal="center" vertical="center" wrapText="1"/>
    </xf>
    <xf numFmtId="0" fontId="0" fillId="0" borderId="0" xfId="0" applyAlignment="1">
      <alignment horizontal="center"/>
    </xf>
    <xf numFmtId="0" fontId="0" fillId="0" borderId="0" xfId="0" pivotButton="1" applyAlignment="1">
      <alignment horizontal="center" vertical="center"/>
    </xf>
    <xf numFmtId="0" fontId="0" fillId="0" borderId="0" xfId="0" applyAlignment="1">
      <alignment horizontal="center" vertical="center"/>
    </xf>
    <xf numFmtId="0" fontId="0" fillId="3" borderId="2" xfId="0" applyFont="1" applyFill="1" applyBorder="1" applyAlignment="1">
      <alignment horizontal="center" vertical="center"/>
    </xf>
    <xf numFmtId="0" fontId="0" fillId="0" borderId="0" xfId="0" applyAlignment="1">
      <alignment wrapText="1"/>
    </xf>
    <xf numFmtId="0" fontId="4" fillId="4" borderId="0" xfId="0" applyFont="1" applyFill="1" applyAlignment="1">
      <alignment horizontal="center" vertical="center" wrapText="1"/>
    </xf>
    <xf numFmtId="0" fontId="3" fillId="4" borderId="0" xfId="0" applyFont="1" applyFill="1"/>
    <xf numFmtId="0" fontId="3" fillId="4" borderId="0" xfId="0" applyFont="1" applyFill="1" applyAlignment="1">
      <alignment wrapText="1"/>
    </xf>
    <xf numFmtId="19" fontId="0" fillId="0" borderId="0" xfId="0" applyNumberFormat="1"/>
    <xf numFmtId="0" fontId="6" fillId="5"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1" fillId="7" borderId="2" xfId="0" applyFont="1" applyFill="1" applyBorder="1" applyAlignment="1">
      <alignment horizontal="center" vertical="center"/>
    </xf>
    <xf numFmtId="0" fontId="0" fillId="8" borderId="2" xfId="0" applyFill="1" applyBorder="1" applyAlignment="1">
      <alignment horizontal="center" vertical="center"/>
    </xf>
    <xf numFmtId="0" fontId="0" fillId="8" borderId="2" xfId="0" applyFill="1" applyBorder="1" applyAlignment="1">
      <alignment horizontal="center"/>
    </xf>
    <xf numFmtId="164" fontId="0" fillId="8" borderId="2" xfId="0" applyNumberFormat="1" applyFill="1" applyBorder="1" applyAlignment="1">
      <alignment horizontal="center"/>
    </xf>
    <xf numFmtId="9" fontId="0" fillId="0" borderId="0" xfId="2" applyFont="1"/>
    <xf numFmtId="0" fontId="0" fillId="0" borderId="0" xfId="0" pivotButton="1" applyAlignment="1">
      <alignment horizontal="center" vertical="center" wrapText="1"/>
    </xf>
    <xf numFmtId="0" fontId="1" fillId="12" borderId="2" xfId="0" applyFont="1" applyFill="1" applyBorder="1" applyAlignment="1">
      <alignment horizontal="center" vertical="center"/>
    </xf>
    <xf numFmtId="0" fontId="0" fillId="0" borderId="0" xfId="0" pivotButton="1"/>
    <xf numFmtId="0" fontId="0" fillId="0" borderId="0" xfId="0" pivotButton="1" applyAlignment="1">
      <alignment horizontal="center"/>
    </xf>
    <xf numFmtId="0" fontId="0" fillId="0" borderId="0" xfId="0" applyAlignment="1">
      <alignment horizontal="left"/>
    </xf>
    <xf numFmtId="0" fontId="0" fillId="0" borderId="0" xfId="0" applyAlignment="1">
      <alignment horizontal="left" indent="1"/>
    </xf>
    <xf numFmtId="0" fontId="0" fillId="0" borderId="0" xfId="0" applyFill="1"/>
    <xf numFmtId="0" fontId="0" fillId="13" borderId="0" xfId="0" applyFill="1" applyAlignment="1">
      <alignment horizontal="center" vertical="center" wrapText="1"/>
    </xf>
    <xf numFmtId="166" fontId="0" fillId="14" borderId="0" xfId="1" applyNumberFormat="1" applyFont="1" applyFill="1" applyAlignment="1">
      <alignment horizontal="center"/>
    </xf>
    <xf numFmtId="0" fontId="0" fillId="0" borderId="0" xfId="0" applyNumberFormat="1" applyAlignment="1">
      <alignment horizontal="center"/>
    </xf>
    <xf numFmtId="9" fontId="3" fillId="4" borderId="0" xfId="2" applyFont="1" applyFill="1"/>
    <xf numFmtId="1" fontId="3" fillId="4" borderId="0" xfId="1" applyNumberFormat="1" applyFont="1" applyFill="1"/>
    <xf numFmtId="166" fontId="3" fillId="4" borderId="0" xfId="1" applyNumberFormat="1" applyFont="1" applyFill="1"/>
    <xf numFmtId="165" fontId="3" fillId="4" borderId="0" xfId="1" applyNumberFormat="1" applyFont="1" applyFill="1"/>
    <xf numFmtId="166" fontId="2" fillId="2" borderId="0" xfId="1" applyNumberFormat="1" applyFont="1" applyFill="1" applyAlignment="1">
      <alignment horizontal="center" vertical="center" wrapText="1"/>
    </xf>
    <xf numFmtId="166" fontId="0" fillId="0" borderId="0" xfId="1" applyNumberFormat="1" applyFont="1" applyAlignment="1">
      <alignment horizontal="center"/>
    </xf>
    <xf numFmtId="0" fontId="11" fillId="3" borderId="2" xfId="0" applyFont="1" applyFill="1" applyBorder="1" applyAlignment="1">
      <alignment horizontal="center" vertical="center"/>
    </xf>
    <xf numFmtId="14" fontId="0" fillId="0" borderId="0" xfId="0" applyNumberFormat="1" applyAlignment="1">
      <alignment horizontal="center"/>
    </xf>
    <xf numFmtId="0" fontId="12" fillId="2" borderId="0" xfId="0" applyFont="1" applyFill="1" applyAlignment="1">
      <alignment horizontal="center" vertical="center" wrapText="1"/>
    </xf>
    <xf numFmtId="165" fontId="0" fillId="0" borderId="2" xfId="1" applyNumberFormat="1" applyFont="1" applyFill="1" applyBorder="1" applyAlignment="1">
      <alignment horizontal="center" vertical="center"/>
    </xf>
    <xf numFmtId="0" fontId="6" fillId="5" borderId="4"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4" fillId="0" borderId="0" xfId="3"/>
    <xf numFmtId="43" fontId="0" fillId="0" borderId="0" xfId="1" applyFont="1"/>
    <xf numFmtId="0" fontId="9" fillId="14" borderId="2" xfId="0" applyFont="1" applyFill="1" applyBorder="1" applyAlignment="1">
      <alignment horizontal="center" vertical="center" wrapText="1"/>
    </xf>
    <xf numFmtId="0" fontId="10" fillId="14" borderId="2" xfId="0" applyFont="1" applyFill="1" applyBorder="1" applyAlignment="1">
      <alignment horizontal="center" vertical="center" wrapText="1"/>
    </xf>
    <xf numFmtId="165" fontId="2" fillId="2" borderId="0" xfId="1" applyNumberFormat="1" applyFont="1" applyFill="1" applyAlignment="1">
      <alignment horizontal="center" vertical="center" wrapText="1"/>
    </xf>
    <xf numFmtId="165" fontId="0" fillId="0" borderId="0" xfId="1" applyNumberFormat="1" applyFont="1" applyAlignment="1">
      <alignment horizontal="center"/>
    </xf>
    <xf numFmtId="165" fontId="0" fillId="0" borderId="0" xfId="1" applyNumberFormat="1" applyFont="1"/>
    <xf numFmtId="0" fontId="0" fillId="0" borderId="2" xfId="0" applyNumberFormat="1" applyBorder="1" applyAlignment="1">
      <alignment horizontal="center"/>
    </xf>
    <xf numFmtId="0" fontId="0" fillId="0" borderId="2" xfId="0" applyBorder="1" applyAlignment="1">
      <alignment horizontal="center"/>
    </xf>
    <xf numFmtId="14" fontId="0" fillId="0" borderId="2" xfId="0" applyNumberFormat="1" applyBorder="1" applyAlignment="1">
      <alignment horizontal="center"/>
    </xf>
    <xf numFmtId="18" fontId="0" fillId="0" borderId="2" xfId="0" applyNumberFormat="1" applyBorder="1" applyAlignment="1">
      <alignment horizontal="center"/>
    </xf>
    <xf numFmtId="18" fontId="0" fillId="0" borderId="2" xfId="0" applyNumberFormat="1" applyBorder="1"/>
    <xf numFmtId="165" fontId="0" fillId="11" borderId="2" xfId="1" applyNumberFormat="1" applyFont="1" applyFill="1" applyBorder="1" applyAlignment="1">
      <alignment horizontal="center"/>
    </xf>
    <xf numFmtId="165" fontId="11" fillId="11" borderId="2" xfId="1" applyNumberFormat="1" applyFont="1" applyFill="1" applyBorder="1"/>
    <xf numFmtId="0" fontId="15" fillId="4" borderId="2" xfId="0" applyFont="1" applyFill="1" applyBorder="1" applyAlignment="1">
      <alignment horizontal="center"/>
    </xf>
    <xf numFmtId="14" fontId="15" fillId="4" borderId="2" xfId="0" applyNumberFormat="1" applyFont="1" applyFill="1" applyBorder="1" applyAlignment="1">
      <alignment horizontal="center"/>
    </xf>
    <xf numFmtId="18" fontId="15" fillId="4" borderId="2" xfId="0" applyNumberFormat="1" applyFont="1" applyFill="1" applyBorder="1" applyAlignment="1">
      <alignment horizontal="center"/>
    </xf>
    <xf numFmtId="165" fontId="15" fillId="4" borderId="2" xfId="1" applyNumberFormat="1" applyFont="1" applyFill="1" applyBorder="1" applyAlignment="1">
      <alignment horizontal="center"/>
    </xf>
    <xf numFmtId="18" fontId="15" fillId="4" borderId="2" xfId="0" applyNumberFormat="1" applyFont="1" applyFill="1" applyBorder="1"/>
    <xf numFmtId="0" fontId="3" fillId="6" borderId="0" xfId="0" applyFont="1" applyFill="1"/>
    <xf numFmtId="0" fontId="0" fillId="11" borderId="2" xfId="0" applyNumberFormat="1" applyFill="1" applyBorder="1" applyAlignment="1">
      <alignment horizontal="center"/>
    </xf>
    <xf numFmtId="9" fontId="9" fillId="14" borderId="2" xfId="2" applyFont="1" applyFill="1" applyBorder="1" applyAlignment="1">
      <alignment horizontal="center" vertical="center" wrapText="1"/>
    </xf>
    <xf numFmtId="0" fontId="10" fillId="11" borderId="2" xfId="0" applyFont="1" applyFill="1" applyBorder="1" applyAlignment="1">
      <alignment horizontal="center" vertical="center" wrapText="1"/>
    </xf>
    <xf numFmtId="43" fontId="10" fillId="11" borderId="2" xfId="1" applyFont="1" applyFill="1" applyBorder="1" applyAlignment="1">
      <alignment horizontal="center" vertical="center" wrapText="1"/>
    </xf>
    <xf numFmtId="0" fontId="18" fillId="0" borderId="0" xfId="0" applyFont="1"/>
    <xf numFmtId="0" fontId="18" fillId="0" borderId="5" xfId="0" applyFont="1" applyBorder="1" applyAlignment="1">
      <alignment horizontal="center"/>
    </xf>
    <xf numFmtId="0" fontId="19" fillId="0" borderId="8" xfId="0" applyFont="1" applyBorder="1" applyAlignment="1">
      <alignment horizontal="center"/>
    </xf>
    <xf numFmtId="0" fontId="18" fillId="0" borderId="0" xfId="0" applyFont="1" applyAlignment="1">
      <alignment horizontal="center" vertical="center"/>
    </xf>
    <xf numFmtId="0" fontId="18" fillId="0" borderId="0" xfId="0" applyFont="1" applyAlignment="1">
      <alignment horizontal="right"/>
    </xf>
    <xf numFmtId="0" fontId="18" fillId="0" borderId="6" xfId="0" applyFont="1" applyBorder="1" applyAlignment="1">
      <alignment horizontal="center"/>
    </xf>
    <xf numFmtId="0" fontId="19" fillId="0" borderId="2" xfId="0" applyFont="1" applyBorder="1" applyAlignment="1">
      <alignment horizontal="center"/>
    </xf>
    <xf numFmtId="0" fontId="20" fillId="6" borderId="7" xfId="0" applyFont="1" applyFill="1" applyBorder="1" applyAlignment="1">
      <alignment horizontal="center" vertical="center"/>
    </xf>
    <xf numFmtId="0" fontId="21" fillId="6" borderId="10" xfId="0" applyFont="1" applyFill="1" applyBorder="1" applyAlignment="1">
      <alignment horizontal="center" vertical="center"/>
    </xf>
    <xf numFmtId="9" fontId="20" fillId="6" borderId="11" xfId="0" applyNumberFormat="1" applyFont="1" applyFill="1" applyBorder="1" applyAlignment="1">
      <alignment horizontal="center" vertical="center"/>
    </xf>
    <xf numFmtId="0" fontId="19" fillId="0" borderId="14" xfId="0" applyFont="1" applyBorder="1" applyAlignment="1">
      <alignment horizontal="center"/>
    </xf>
    <xf numFmtId="0" fontId="19" fillId="0" borderId="0" xfId="0" applyFont="1" applyFill="1"/>
    <xf numFmtId="0" fontId="18" fillId="0" borderId="0" xfId="0" applyFont="1" applyAlignment="1">
      <alignment horizontal="center"/>
    </xf>
    <xf numFmtId="9" fontId="22" fillId="10" borderId="2" xfId="2" applyFont="1" applyFill="1" applyBorder="1" applyAlignment="1">
      <alignment horizontal="center" vertical="center"/>
    </xf>
    <xf numFmtId="9" fontId="22" fillId="10" borderId="13" xfId="2" applyFont="1" applyFill="1" applyBorder="1" applyAlignment="1">
      <alignment horizontal="center" vertical="center"/>
    </xf>
    <xf numFmtId="9" fontId="23" fillId="0" borderId="15" xfId="0" applyNumberFormat="1" applyFont="1" applyBorder="1" applyAlignment="1">
      <alignment horizontal="center" vertical="center"/>
    </xf>
    <xf numFmtId="0" fontId="18" fillId="10" borderId="2" xfId="0" applyFont="1" applyFill="1" applyBorder="1" applyAlignment="1">
      <alignment horizontal="center" vertical="center" wrapText="1"/>
    </xf>
    <xf numFmtId="0" fontId="18" fillId="15" borderId="0" xfId="0" applyFont="1" applyFill="1" applyAlignment="1">
      <alignment horizontal="center" vertical="center" wrapText="1"/>
    </xf>
    <xf numFmtId="0" fontId="20" fillId="9" borderId="0" xfId="0" applyFont="1" applyFill="1" applyAlignment="1">
      <alignment horizontal="center" vertical="center" wrapText="1"/>
    </xf>
    <xf numFmtId="0" fontId="24" fillId="6" borderId="4"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0" fillId="6" borderId="0" xfId="0" applyFont="1" applyFill="1" applyAlignment="1">
      <alignment horizontal="center" vertical="center" wrapText="1"/>
    </xf>
    <xf numFmtId="0" fontId="20" fillId="6" borderId="0" xfId="0" applyFont="1" applyFill="1" applyAlignment="1">
      <alignment horizontal="right" vertical="center" wrapText="1"/>
    </xf>
    <xf numFmtId="0" fontId="18" fillId="0" borderId="0" xfId="0" applyFont="1" applyAlignment="1">
      <alignment horizontal="center" vertical="center" wrapText="1"/>
    </xf>
    <xf numFmtId="1" fontId="18" fillId="16" borderId="2" xfId="1" applyNumberFormat="1" applyFont="1" applyFill="1" applyBorder="1" applyAlignment="1">
      <alignment horizontal="center"/>
    </xf>
    <xf numFmtId="9" fontId="18" fillId="10" borderId="2" xfId="0" applyNumberFormat="1" applyFont="1" applyFill="1" applyBorder="1"/>
    <xf numFmtId="166" fontId="18" fillId="0" borderId="0" xfId="1" applyNumberFormat="1" applyFont="1"/>
    <xf numFmtId="9" fontId="18" fillId="0" borderId="2" xfId="2" applyFont="1" applyBorder="1" applyAlignment="1">
      <alignment horizontal="right"/>
    </xf>
    <xf numFmtId="165" fontId="18" fillId="0" borderId="2" xfId="1" applyNumberFormat="1" applyFont="1" applyBorder="1"/>
    <xf numFmtId="43" fontId="18" fillId="0" borderId="2" xfId="1" applyFont="1" applyBorder="1"/>
    <xf numFmtId="0" fontId="18" fillId="0" borderId="2" xfId="0" applyFont="1" applyBorder="1"/>
    <xf numFmtId="0" fontId="18" fillId="0" borderId="2" xfId="0" applyFont="1" applyBorder="1" applyAlignment="1">
      <alignment horizontal="right"/>
    </xf>
    <xf numFmtId="0" fontId="25" fillId="5" borderId="2"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xf>
    <xf numFmtId="0" fontId="26" fillId="0" borderId="0" xfId="0" applyFont="1"/>
    <xf numFmtId="0" fontId="26" fillId="0" borderId="0" xfId="0" applyFont="1" applyAlignment="1">
      <alignment horizontal="left"/>
    </xf>
    <xf numFmtId="0" fontId="26" fillId="0" borderId="2" xfId="0" applyFont="1" applyBorder="1" applyAlignment="1">
      <alignment horizontal="center" vertical="center"/>
    </xf>
    <xf numFmtId="9" fontId="26" fillId="0" borderId="2" xfId="0" applyNumberFormat="1" applyFont="1" applyBorder="1" applyAlignment="1">
      <alignment horizontal="right" vertical="center"/>
    </xf>
    <xf numFmtId="1" fontId="26" fillId="0" borderId="2" xfId="0" applyNumberFormat="1" applyFont="1" applyBorder="1" applyAlignment="1">
      <alignment horizontal="center" vertical="center"/>
    </xf>
    <xf numFmtId="1" fontId="26" fillId="0" borderId="2" xfId="0" applyNumberFormat="1" applyFont="1" applyBorder="1" applyAlignment="1">
      <alignment horizontal="right" vertical="center"/>
    </xf>
    <xf numFmtId="9" fontId="26" fillId="0" borderId="0" xfId="2" applyFont="1" applyAlignment="1">
      <alignment horizontal="center"/>
    </xf>
    <xf numFmtId="0" fontId="26" fillId="17" borderId="0" xfId="0" applyFont="1" applyFill="1" applyAlignment="1">
      <alignment horizontal="left"/>
    </xf>
    <xf numFmtId="0" fontId="26" fillId="11" borderId="0" xfId="0" applyFont="1" applyFill="1" applyAlignment="1">
      <alignment horizontal="left"/>
    </xf>
    <xf numFmtId="0" fontId="26" fillId="0" borderId="2" xfId="0" applyFont="1" applyBorder="1" applyAlignment="1">
      <alignment horizontal="center"/>
    </xf>
    <xf numFmtId="9" fontId="26" fillId="0" borderId="2" xfId="0" applyNumberFormat="1" applyFont="1" applyBorder="1" applyAlignment="1">
      <alignment horizontal="right"/>
    </xf>
    <xf numFmtId="0" fontId="26" fillId="0" borderId="2" xfId="0" applyFont="1" applyFill="1" applyBorder="1" applyAlignment="1">
      <alignment horizontal="center" vertical="center"/>
    </xf>
    <xf numFmtId="1" fontId="26" fillId="0" borderId="2" xfId="0" applyNumberFormat="1" applyFont="1" applyBorder="1" applyAlignment="1">
      <alignment horizontal="center"/>
    </xf>
    <xf numFmtId="0" fontId="26" fillId="18" borderId="0" xfId="0" applyFont="1" applyFill="1" applyAlignment="1">
      <alignment horizontal="left"/>
    </xf>
    <xf numFmtId="0" fontId="26" fillId="14" borderId="0" xfId="0" applyFont="1" applyFill="1" applyAlignment="1">
      <alignment horizontal="left"/>
    </xf>
    <xf numFmtId="9" fontId="26" fillId="0" borderId="2" xfId="0" applyNumberFormat="1" applyFont="1" applyFill="1" applyBorder="1" applyAlignment="1">
      <alignment horizontal="right"/>
    </xf>
    <xf numFmtId="0" fontId="26" fillId="0" borderId="0" xfId="0" applyFont="1" applyAlignment="1">
      <alignment horizontal="right"/>
    </xf>
    <xf numFmtId="167" fontId="18" fillId="0" borderId="9" xfId="2" applyNumberFormat="1" applyFont="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horizontal="left"/>
    </xf>
    <xf numFmtId="168" fontId="26" fillId="0" borderId="0" xfId="2" applyNumberFormat="1" applyFont="1" applyAlignment="1">
      <alignment horizontal="center"/>
    </xf>
    <xf numFmtId="0" fontId="0" fillId="11" borderId="0" xfId="0" applyFont="1" applyFill="1" applyAlignment="1">
      <alignment horizontal="left"/>
    </xf>
    <xf numFmtId="0" fontId="25" fillId="5" borderId="2" xfId="0" applyFont="1" applyFill="1" applyBorder="1" applyAlignment="1">
      <alignment horizontal="center" vertical="center"/>
    </xf>
    <xf numFmtId="0" fontId="8" fillId="0" borderId="0" xfId="0" applyFont="1" applyBorder="1" applyAlignment="1">
      <alignment horizontal="center"/>
    </xf>
    <xf numFmtId="0" fontId="19" fillId="19" borderId="12" xfId="0" applyFont="1"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59">
    <dxf>
      <font>
        <color rgb="FF9C0006"/>
      </font>
      <fill>
        <patternFill>
          <bgColor rgb="FFFFC7CE"/>
        </patternFill>
      </fill>
    </dxf>
    <dxf>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6500"/>
      </font>
      <fill>
        <patternFill>
          <bgColor rgb="FFFFEB9C"/>
        </patternFill>
      </fill>
    </dxf>
    <dxf>
      <fill>
        <patternFill>
          <bgColor rgb="FFB686DA"/>
        </patternFill>
      </fill>
    </dxf>
    <dxf>
      <font>
        <color rgb="FF006100"/>
      </font>
      <fill>
        <patternFill>
          <bgColor rgb="FFC6EFCE"/>
        </patternFill>
      </fill>
    </dxf>
    <dxf>
      <font>
        <color rgb="FF9C0006"/>
      </font>
      <fill>
        <patternFill>
          <bgColor theme="7" tint="0.39994506668294322"/>
        </patternFill>
      </fill>
    </dxf>
    <dxf>
      <font>
        <color rgb="FF9C0006"/>
      </font>
      <fill>
        <patternFill>
          <bgColor rgb="FFFFC7CE"/>
        </patternFill>
      </fill>
    </dxf>
    <dxf>
      <fill>
        <patternFill>
          <bgColor rgb="FFFFFF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ont>
        <color rgb="FF9C0006"/>
      </font>
      <fill>
        <patternFill>
          <bgColor rgb="FFFFC7CE"/>
        </patternFill>
      </fill>
    </dxf>
    <dxf>
      <font>
        <color rgb="FF006100"/>
      </font>
      <fill>
        <patternFill>
          <bgColor rgb="FFC6EFCE"/>
        </patternFill>
      </fill>
    </dxf>
    <dxf>
      <alignment horizontal="center" readingOrder="0"/>
    </dxf>
    <dxf>
      <alignment horizontal="left" readingOrder="0"/>
    </dxf>
    <dxf>
      <alignment horizontal="center" readingOrder="0"/>
    </dxf>
    <dxf>
      <fill>
        <patternFill patternType="none">
          <bgColor auto="1"/>
        </patternFill>
      </fill>
    </dxf>
    <dxf>
      <fill>
        <patternFill patternType="none">
          <bgColor auto="1"/>
        </patternFill>
      </fill>
    </dxf>
    <dxf>
      <alignment horizontal="center" readingOrder="0"/>
    </dxf>
    <dxf>
      <alignment vertical="center" readingOrder="0"/>
    </dxf>
    <dxf>
      <alignment horizontal="center" readingOrder="0"/>
    </dxf>
    <dxf>
      <alignment wrapText="1" readingOrder="0"/>
    </dxf>
    <dxf>
      <alignment horizontal="center" readingOrder="0"/>
    </dxf>
    <dxf>
      <alignment horizontal="center" readingOrder="0"/>
    </dxf>
    <dxf>
      <alignment vertical="center" readingOrder="0"/>
    </dxf>
    <dxf>
      <alignment vertical="center" readingOrder="0"/>
    </dxf>
    <dxf>
      <alignment horizontal="center"/>
    </dxf>
    <dxf>
      <alignment vertical="center"/>
    </dxf>
    <dxf>
      <alignment vertical="center"/>
    </dxf>
    <dxf>
      <alignment horizontal="center"/>
    </dxf>
    <dxf>
      <alignment horizontal="right"/>
    </dxf>
    <dxf>
      <alignment horizontal="center"/>
    </dxf>
    <dxf>
      <alignment horizontal="center"/>
    </dxf>
    <dxf>
      <alignment horizontal="center"/>
    </dxf>
    <dxf>
      <alignment horizontal="center"/>
    </dxf>
  </dxfs>
  <tableStyles count="0" defaultTableStyle="TableStyleMedium2" defaultPivotStyle="PivotStyleLight16"/>
  <colors>
    <mruColors>
      <color rgb="FFFF9999"/>
      <color rgb="FFB68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07/relationships/slicerCache" Target="slicerCaches/slicerCache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microsoft.com/office/2007/relationships/slicerCache" Target="slicerCaches/slicerCache2.xml"/><Relationship Id="rId17" Type="http://schemas.microsoft.com/office/2007/relationships/slicerCache" Target="slicerCaches/slicerCache7.xml"/><Relationship Id="rId2" Type="http://schemas.openxmlformats.org/officeDocument/2006/relationships/worksheet" Target="worksheets/sheet2.xml"/><Relationship Id="rId16" Type="http://schemas.microsoft.com/office/2007/relationships/slicerCache" Target="slicerCaches/slicerCache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microsoft.com/office/2007/relationships/slicerCache" Target="slicerCaches/slicerCache5.xml"/><Relationship Id="rId10" Type="http://schemas.openxmlformats.org/officeDocument/2006/relationships/pivotCacheDefinition" Target="pivotCache/pivotCacheDefinition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microsoft.com/office/2007/relationships/slicerCache" Target="slicerCaches/slicerCache4.xml"/><Relationship Id="rId22"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19</xdr:col>
      <xdr:colOff>103906</xdr:colOff>
      <xdr:row>1</xdr:row>
      <xdr:rowOff>130558</xdr:rowOff>
    </xdr:from>
    <xdr:to>
      <xdr:col>21</xdr:col>
      <xdr:colOff>333374</xdr:colOff>
      <xdr:row>14</xdr:row>
      <xdr:rowOff>127000</xdr:rowOff>
    </xdr:to>
    <mc:AlternateContent xmlns:mc="http://schemas.openxmlformats.org/markup-compatibility/2006" xmlns:a14="http://schemas.microsoft.com/office/drawing/2010/main">
      <mc:Choice Requires="a14">
        <xdr:graphicFrame macro="">
          <xdr:nvGraphicFramePr>
            <xdr:cNvPr id="2" name="Wk">
              <a:extLst>
                <a:ext uri="{FF2B5EF4-FFF2-40B4-BE49-F238E27FC236}">
                  <a16:creationId xmlns:a16="http://schemas.microsoft.com/office/drawing/2014/main" id="{9504D9AB-6569-48C6-BE26-250C0B21A8D7}"/>
                </a:ext>
              </a:extLst>
            </xdr:cNvPr>
            <xdr:cNvGraphicFramePr/>
          </xdr:nvGraphicFramePr>
          <xdr:xfrm>
            <a:off x="0" y="0"/>
            <a:ext cx="0" cy="0"/>
          </xdr:xfrm>
          <a:graphic>
            <a:graphicData uri="http://schemas.microsoft.com/office/drawing/2010/slicer">
              <sle:slicer xmlns:sle="http://schemas.microsoft.com/office/drawing/2010/slicer" name="Wk"/>
            </a:graphicData>
          </a:graphic>
        </xdr:graphicFrame>
      </mc:Choice>
      <mc:Fallback xmlns="">
        <xdr:sp macro="" textlink="">
          <xdr:nvSpPr>
            <xdr:cNvPr id="0" name=""/>
            <xdr:cNvSpPr>
              <a:spLocks noTextEdit="1"/>
            </xdr:cNvSpPr>
          </xdr:nvSpPr>
          <xdr:spPr>
            <a:xfrm>
              <a:off x="14079680" y="702058"/>
              <a:ext cx="1541319" cy="164455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20</xdr:col>
      <xdr:colOff>210562</xdr:colOff>
      <xdr:row>6</xdr:row>
      <xdr:rowOff>151311</xdr:rowOff>
    </xdr:from>
    <xdr:to>
      <xdr:col>28</xdr:col>
      <xdr:colOff>451860</xdr:colOff>
      <xdr:row>25</xdr:row>
      <xdr:rowOff>13776</xdr:rowOff>
    </xdr:to>
    <mc:AlternateContent xmlns:mc="http://schemas.openxmlformats.org/markup-compatibility/2006" xmlns:a14="http://schemas.microsoft.com/office/drawing/2010/main">
      <mc:Choice Requires="a14">
        <xdr:graphicFrame macro="">
          <xdr:nvGraphicFramePr>
            <xdr:cNvPr id="2" name="Team of Reference">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Team of Reference"/>
            </a:graphicData>
          </a:graphic>
        </xdr:graphicFrame>
      </mc:Choice>
      <mc:Fallback xmlns="">
        <xdr:sp macro="" textlink="">
          <xdr:nvSpPr>
            <xdr:cNvPr id="0" name=""/>
            <xdr:cNvSpPr>
              <a:spLocks noTextEdit="1"/>
            </xdr:cNvSpPr>
          </xdr:nvSpPr>
          <xdr:spPr>
            <a:xfrm>
              <a:off x="16549324" y="2302840"/>
              <a:ext cx="5082239" cy="348196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53307</xdr:colOff>
      <xdr:row>0</xdr:row>
      <xdr:rowOff>1</xdr:rowOff>
    </xdr:from>
    <xdr:to>
      <xdr:col>9</xdr:col>
      <xdr:colOff>609597</xdr:colOff>
      <xdr:row>3</xdr:row>
      <xdr:rowOff>114300</xdr:rowOff>
    </xdr:to>
    <mc:AlternateContent xmlns:mc="http://schemas.openxmlformats.org/markup-compatibility/2006" xmlns:a14="http://schemas.microsoft.com/office/drawing/2010/main">
      <mc:Choice Requires="a14">
        <xdr:graphicFrame macro="">
          <xdr:nvGraphicFramePr>
            <xdr:cNvPr id="3" name="Week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Week 1"/>
            </a:graphicData>
          </a:graphic>
        </xdr:graphicFrame>
      </mc:Choice>
      <mc:Fallback xmlns="">
        <xdr:sp macro="" textlink="">
          <xdr:nvSpPr>
            <xdr:cNvPr id="0" name=""/>
            <xdr:cNvSpPr>
              <a:spLocks noTextEdit="1"/>
            </xdr:cNvSpPr>
          </xdr:nvSpPr>
          <xdr:spPr>
            <a:xfrm>
              <a:off x="3491832" y="1"/>
              <a:ext cx="4813968" cy="9239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0</xdr:rowOff>
    </xdr:from>
    <xdr:to>
      <xdr:col>2</xdr:col>
      <xdr:colOff>105965</xdr:colOff>
      <xdr:row>3</xdr:row>
      <xdr:rowOff>142875</xdr:rowOff>
    </xdr:to>
    <mc:AlternateContent xmlns:mc="http://schemas.openxmlformats.org/markup-compatibility/2006" xmlns:a14="http://schemas.microsoft.com/office/drawing/2010/main">
      <mc:Choice Requires="a14">
        <xdr:graphicFrame macro="">
          <xdr:nvGraphicFramePr>
            <xdr:cNvPr id="4" name="Home or Away">
              <a:extLst>
                <a:ext uri="{FF2B5EF4-FFF2-40B4-BE49-F238E27FC236}">
                  <a16:creationId xmlns:a16="http://schemas.microsoft.com/office/drawing/2014/main" id="{D02970AE-DC7F-4458-AD6C-1549783CB722}"/>
                </a:ext>
              </a:extLst>
            </xdr:cNvPr>
            <xdr:cNvGraphicFramePr/>
          </xdr:nvGraphicFramePr>
          <xdr:xfrm>
            <a:off x="0" y="0"/>
            <a:ext cx="0" cy="0"/>
          </xdr:xfrm>
          <a:graphic>
            <a:graphicData uri="http://schemas.microsoft.com/office/drawing/2010/slicer">
              <sle:slicer xmlns:sle="http://schemas.microsoft.com/office/drawing/2010/slicer" name="Home or Away"/>
            </a:graphicData>
          </a:graphic>
        </xdr:graphicFrame>
      </mc:Choice>
      <mc:Fallback xmlns="">
        <xdr:sp macro="" textlink="">
          <xdr:nvSpPr>
            <xdr:cNvPr id="0" name=""/>
            <xdr:cNvSpPr>
              <a:spLocks noTextEdit="1"/>
            </xdr:cNvSpPr>
          </xdr:nvSpPr>
          <xdr:spPr>
            <a:xfrm>
              <a:off x="0" y="0"/>
              <a:ext cx="1295400" cy="952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24</xdr:col>
      <xdr:colOff>301224</xdr:colOff>
      <xdr:row>0</xdr:row>
      <xdr:rowOff>50424</xdr:rowOff>
    </xdr:from>
    <xdr:to>
      <xdr:col>27</xdr:col>
      <xdr:colOff>179304</xdr:colOff>
      <xdr:row>4</xdr:row>
      <xdr:rowOff>67236</xdr:rowOff>
    </xdr:to>
    <mc:AlternateContent xmlns:mc="http://schemas.openxmlformats.org/markup-compatibility/2006" xmlns:a14="http://schemas.microsoft.com/office/drawing/2010/main">
      <mc:Choice Requires="a14">
        <xdr:graphicFrame macro="">
          <xdr:nvGraphicFramePr>
            <xdr:cNvPr id="6" name="Date">
              <a:extLst>
                <a:ext uri="{FF2B5EF4-FFF2-40B4-BE49-F238E27FC236}">
                  <a16:creationId xmlns:a16="http://schemas.microsoft.com/office/drawing/2014/main" id="{FCE55333-95C6-4F25-9B56-94652EF6B034}"/>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17894459" y="50424"/>
              <a:ext cx="1693430" cy="140634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1</xdr:row>
      <xdr:rowOff>9525</xdr:rowOff>
    </xdr:to>
    <xdr:pic>
      <xdr:nvPicPr>
        <xdr:cNvPr id="2" name="Picture 1" descr="http://d.adroll.com/cm/r/out">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1</xdr:row>
      <xdr:rowOff>0</xdr:rowOff>
    </xdr:from>
    <xdr:to>
      <xdr:col>0</xdr:col>
      <xdr:colOff>28575</xdr:colOff>
      <xdr:row>1</xdr:row>
      <xdr:rowOff>9525</xdr:rowOff>
    </xdr:to>
    <xdr:pic>
      <xdr:nvPicPr>
        <xdr:cNvPr id="3" name="Picture 2" descr="http://d.adroll.com/cm/f/out">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1</xdr:row>
      <xdr:rowOff>0</xdr:rowOff>
    </xdr:from>
    <xdr:to>
      <xdr:col>0</xdr:col>
      <xdr:colOff>47625</xdr:colOff>
      <xdr:row>1</xdr:row>
      <xdr:rowOff>9525</xdr:rowOff>
    </xdr:to>
    <xdr:pic>
      <xdr:nvPicPr>
        <xdr:cNvPr id="4" name="Picture 3" descr="http://d.adroll.com/cm/b/out">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xdr:row>
      <xdr:rowOff>0</xdr:rowOff>
    </xdr:from>
    <xdr:to>
      <xdr:col>0</xdr:col>
      <xdr:colOff>66675</xdr:colOff>
      <xdr:row>1</xdr:row>
      <xdr:rowOff>9525</xdr:rowOff>
    </xdr:to>
    <xdr:pic>
      <xdr:nvPicPr>
        <xdr:cNvPr id="5" name="Picture 4" descr="http://d.adroll.com/cm/w/out">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xdr:row>
      <xdr:rowOff>0</xdr:rowOff>
    </xdr:from>
    <xdr:to>
      <xdr:col>0</xdr:col>
      <xdr:colOff>85725</xdr:colOff>
      <xdr:row>1</xdr:row>
      <xdr:rowOff>9525</xdr:rowOff>
    </xdr:to>
    <xdr:pic>
      <xdr:nvPicPr>
        <xdr:cNvPr id="6" name="Picture 5" descr="http://d.adroll.com/cm/x/out">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xdr:row>
      <xdr:rowOff>0</xdr:rowOff>
    </xdr:from>
    <xdr:to>
      <xdr:col>0</xdr:col>
      <xdr:colOff>104775</xdr:colOff>
      <xdr:row>1</xdr:row>
      <xdr:rowOff>9525</xdr:rowOff>
    </xdr:to>
    <xdr:pic>
      <xdr:nvPicPr>
        <xdr:cNvPr id="7" name="Picture 6" descr="http://d.adroll.com/cm/l/out">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1</xdr:row>
      <xdr:rowOff>0</xdr:rowOff>
    </xdr:from>
    <xdr:to>
      <xdr:col>0</xdr:col>
      <xdr:colOff>123825</xdr:colOff>
      <xdr:row>1</xdr:row>
      <xdr:rowOff>9525</xdr:rowOff>
    </xdr:to>
    <xdr:pic>
      <xdr:nvPicPr>
        <xdr:cNvPr id="8" name="Picture 7" descr="https://www.facebook.com/tr?id=1485131418430180&amp;cd%5bsegment_eid%5d=5DKCLRIERJCA3ETJ3GITUG&amp;ev=NoScript">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1</xdr:row>
      <xdr:rowOff>0</xdr:rowOff>
    </xdr:from>
    <xdr:to>
      <xdr:col>0</xdr:col>
      <xdr:colOff>142875</xdr:colOff>
      <xdr:row>1</xdr:row>
      <xdr:rowOff>9525</xdr:rowOff>
    </xdr:to>
    <xdr:pic>
      <xdr:nvPicPr>
        <xdr:cNvPr id="9" name="Picture 8" descr="http://www.googleadservices.com/pagead/conversion/976682315/?label=FBdcCI_GuFYQy_rb0QM&amp;guid=ON&amp;script=0&amp;ord=9235719413524876">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335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1</xdr:row>
      <xdr:rowOff>0</xdr:rowOff>
    </xdr:from>
    <xdr:to>
      <xdr:col>0</xdr:col>
      <xdr:colOff>161925</xdr:colOff>
      <xdr:row>1</xdr:row>
      <xdr:rowOff>9525</xdr:rowOff>
    </xdr:to>
    <xdr:pic>
      <xdr:nvPicPr>
        <xdr:cNvPr id="10" name="Picture 9" descr="http://d.adroll.com/cm/g/out?google_nid=adroll5">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1</xdr:row>
      <xdr:rowOff>0</xdr:rowOff>
    </xdr:from>
    <xdr:to>
      <xdr:col>0</xdr:col>
      <xdr:colOff>180975</xdr:colOff>
      <xdr:row>1</xdr:row>
      <xdr:rowOff>9525</xdr:rowOff>
    </xdr:to>
    <xdr:pic>
      <xdr:nvPicPr>
        <xdr:cNvPr id="11" name="Picture 10" descr="http://ib.adnxs.com/seg?add=2065065&amp;t=2">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9525</xdr:colOff>
      <xdr:row>2</xdr:row>
      <xdr:rowOff>9525</xdr:rowOff>
    </xdr:to>
    <xdr:pic>
      <xdr:nvPicPr>
        <xdr:cNvPr id="12" name="Picture 11" descr="http://d.adroll.com/cm/r/out">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96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xdr:row>
      <xdr:rowOff>0</xdr:rowOff>
    </xdr:from>
    <xdr:to>
      <xdr:col>0</xdr:col>
      <xdr:colOff>28575</xdr:colOff>
      <xdr:row>2</xdr:row>
      <xdr:rowOff>9525</xdr:rowOff>
    </xdr:to>
    <xdr:pic>
      <xdr:nvPicPr>
        <xdr:cNvPr id="13" name="Picture 12" descr="http://d.adroll.com/cm/f/out">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7296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2</xdr:row>
      <xdr:rowOff>0</xdr:rowOff>
    </xdr:from>
    <xdr:to>
      <xdr:col>0</xdr:col>
      <xdr:colOff>47625</xdr:colOff>
      <xdr:row>2</xdr:row>
      <xdr:rowOff>9525</xdr:rowOff>
    </xdr:to>
    <xdr:pic>
      <xdr:nvPicPr>
        <xdr:cNvPr id="14" name="Picture 13" descr="http://d.adroll.com/cm/b/out">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100" y="7296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2</xdr:row>
      <xdr:rowOff>0</xdr:rowOff>
    </xdr:from>
    <xdr:to>
      <xdr:col>0</xdr:col>
      <xdr:colOff>66675</xdr:colOff>
      <xdr:row>2</xdr:row>
      <xdr:rowOff>9525</xdr:rowOff>
    </xdr:to>
    <xdr:pic>
      <xdr:nvPicPr>
        <xdr:cNvPr id="15" name="Picture 14" descr="http://d.adroll.com/cm/w/out">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7296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2</xdr:row>
      <xdr:rowOff>0</xdr:rowOff>
    </xdr:from>
    <xdr:to>
      <xdr:col>0</xdr:col>
      <xdr:colOff>85725</xdr:colOff>
      <xdr:row>2</xdr:row>
      <xdr:rowOff>9525</xdr:rowOff>
    </xdr:to>
    <xdr:sp macro="" textlink="">
      <xdr:nvSpPr>
        <xdr:cNvPr id="4101" name="AutoShape 5" descr="http://d.adroll.com/cm/x/out">
          <a:extLst>
            <a:ext uri="{FF2B5EF4-FFF2-40B4-BE49-F238E27FC236}">
              <a16:creationId xmlns:a16="http://schemas.microsoft.com/office/drawing/2014/main" id="{00000000-0008-0000-0500-000005100000}"/>
            </a:ext>
          </a:extLst>
        </xdr:cNvPr>
        <xdr:cNvSpPr>
          <a:spLocks noChangeAspect="1" noChangeArrowheads="1"/>
        </xdr:cNvSpPr>
      </xdr:nvSpPr>
      <xdr:spPr bwMode="auto">
        <a:xfrm>
          <a:off x="76200" y="72961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95250</xdr:colOff>
      <xdr:row>2</xdr:row>
      <xdr:rowOff>0</xdr:rowOff>
    </xdr:from>
    <xdr:to>
      <xdr:col>0</xdr:col>
      <xdr:colOff>104775</xdr:colOff>
      <xdr:row>2</xdr:row>
      <xdr:rowOff>9525</xdr:rowOff>
    </xdr:to>
    <xdr:pic>
      <xdr:nvPicPr>
        <xdr:cNvPr id="17" name="Picture 16" descr="http://d.adroll.com/cm/l/out">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7296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2</xdr:row>
      <xdr:rowOff>0</xdr:rowOff>
    </xdr:from>
    <xdr:to>
      <xdr:col>0</xdr:col>
      <xdr:colOff>123825</xdr:colOff>
      <xdr:row>2</xdr:row>
      <xdr:rowOff>9525</xdr:rowOff>
    </xdr:to>
    <xdr:sp macro="" textlink="">
      <xdr:nvSpPr>
        <xdr:cNvPr id="4103" name="AutoShape 7" descr="http://www.googleadservices.com/pagead/conversion/976682315/?label=FBdcCI_GuFYQy_rb0QM&amp;guid=ON&amp;script=0&amp;ord=9889572220922784">
          <a:extLst>
            <a:ext uri="{FF2B5EF4-FFF2-40B4-BE49-F238E27FC236}">
              <a16:creationId xmlns:a16="http://schemas.microsoft.com/office/drawing/2014/main" id="{00000000-0008-0000-0500-000007100000}"/>
            </a:ext>
          </a:extLst>
        </xdr:cNvPr>
        <xdr:cNvSpPr>
          <a:spLocks noChangeAspect="1" noChangeArrowheads="1"/>
        </xdr:cNvSpPr>
      </xdr:nvSpPr>
      <xdr:spPr bwMode="auto">
        <a:xfrm>
          <a:off x="114300" y="72961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133350</xdr:colOff>
      <xdr:row>2</xdr:row>
      <xdr:rowOff>0</xdr:rowOff>
    </xdr:from>
    <xdr:to>
      <xdr:col>0</xdr:col>
      <xdr:colOff>142875</xdr:colOff>
      <xdr:row>2</xdr:row>
      <xdr:rowOff>9525</xdr:rowOff>
    </xdr:to>
    <xdr:sp macro="" textlink="">
      <xdr:nvSpPr>
        <xdr:cNvPr id="4104" name="AutoShape 8" descr="http://d.adroll.com/cm/g/out?google_nid=adroll5">
          <a:extLst>
            <a:ext uri="{FF2B5EF4-FFF2-40B4-BE49-F238E27FC236}">
              <a16:creationId xmlns:a16="http://schemas.microsoft.com/office/drawing/2014/main" id="{00000000-0008-0000-0500-000008100000}"/>
            </a:ext>
          </a:extLst>
        </xdr:cNvPr>
        <xdr:cNvSpPr>
          <a:spLocks noChangeAspect="1" noChangeArrowheads="1"/>
        </xdr:cNvSpPr>
      </xdr:nvSpPr>
      <xdr:spPr bwMode="auto">
        <a:xfrm>
          <a:off x="133350" y="72961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152400</xdr:colOff>
      <xdr:row>2</xdr:row>
      <xdr:rowOff>0</xdr:rowOff>
    </xdr:from>
    <xdr:to>
      <xdr:col>0</xdr:col>
      <xdr:colOff>161925</xdr:colOff>
      <xdr:row>2</xdr:row>
      <xdr:rowOff>9525</xdr:rowOff>
    </xdr:to>
    <xdr:sp macro="" textlink="">
      <xdr:nvSpPr>
        <xdr:cNvPr id="4105" name="AutoShape 9" descr="http://ib.adnxs.com/seg?add=2065065&amp;t=2">
          <a:extLst>
            <a:ext uri="{FF2B5EF4-FFF2-40B4-BE49-F238E27FC236}">
              <a16:creationId xmlns:a16="http://schemas.microsoft.com/office/drawing/2014/main" id="{00000000-0008-0000-0500-000009100000}"/>
            </a:ext>
          </a:extLst>
        </xdr:cNvPr>
        <xdr:cNvSpPr>
          <a:spLocks noChangeAspect="1" noChangeArrowheads="1"/>
        </xdr:cNvSpPr>
      </xdr:nvSpPr>
      <xdr:spPr bwMode="auto">
        <a:xfrm>
          <a:off x="152400" y="729615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128107</xdr:colOff>
      <xdr:row>14</xdr:row>
      <xdr:rowOff>113584</xdr:rowOff>
    </xdr:from>
    <xdr:to>
      <xdr:col>20</xdr:col>
      <xdr:colOff>68661</xdr:colOff>
      <xdr:row>24</xdr:row>
      <xdr:rowOff>161587</xdr:rowOff>
    </xdr:to>
    <mc:AlternateContent xmlns:mc="http://schemas.openxmlformats.org/markup-compatibility/2006" xmlns:a14="http://schemas.microsoft.com/office/drawing/2010/main">
      <mc:Choice Requires="a14">
        <xdr:graphicFrame macro="">
          <xdr:nvGraphicFramePr>
            <xdr:cNvPr id="2" name="Entry Name">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0/slicer">
              <sle:slicer xmlns:sle="http://schemas.microsoft.com/office/drawing/2010/slicer" name="Entry Name"/>
            </a:graphicData>
          </a:graphic>
        </xdr:graphicFrame>
      </mc:Choice>
      <mc:Fallback xmlns="">
        <xdr:sp macro="" textlink="">
          <xdr:nvSpPr>
            <xdr:cNvPr id="0" name=""/>
            <xdr:cNvSpPr>
              <a:spLocks noTextEdit="1"/>
            </xdr:cNvSpPr>
          </xdr:nvSpPr>
          <xdr:spPr>
            <a:xfrm>
              <a:off x="8769880" y="2789243"/>
              <a:ext cx="2457769" cy="195300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21093</xdr:colOff>
      <xdr:row>14</xdr:row>
      <xdr:rowOff>98951</xdr:rowOff>
    </xdr:from>
    <xdr:to>
      <xdr:col>12</xdr:col>
      <xdr:colOff>167633</xdr:colOff>
      <xdr:row>22</xdr:row>
      <xdr:rowOff>67004</xdr:rowOff>
    </xdr:to>
    <mc:AlternateContent xmlns:mc="http://schemas.openxmlformats.org/markup-compatibility/2006" xmlns:a14="http://schemas.microsoft.com/office/drawing/2010/main">
      <mc:Choice Requires="a14">
        <xdr:graphicFrame macro="">
          <xdr:nvGraphicFramePr>
            <xdr:cNvPr id="3" name="Week">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Week"/>
            </a:graphicData>
          </a:graphic>
        </xdr:graphicFrame>
      </mc:Choice>
      <mc:Fallback xmlns="">
        <xdr:sp macro="" textlink="">
          <xdr:nvSpPr>
            <xdr:cNvPr id="0" name=""/>
            <xdr:cNvSpPr>
              <a:spLocks noTextEdit="1"/>
            </xdr:cNvSpPr>
          </xdr:nvSpPr>
          <xdr:spPr>
            <a:xfrm>
              <a:off x="5909275" y="2774610"/>
              <a:ext cx="2691302" cy="149205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22</xdr:col>
      <xdr:colOff>53600</xdr:colOff>
      <xdr:row>2</xdr:row>
      <xdr:rowOff>13070</xdr:rowOff>
    </xdr:from>
    <xdr:to>
      <xdr:col>24</xdr:col>
      <xdr:colOff>692630</xdr:colOff>
      <xdr:row>5</xdr:row>
      <xdr:rowOff>190042</xdr:rowOff>
    </xdr:to>
    <xdr:sp macro="" textlink="">
      <xdr:nvSpPr>
        <xdr:cNvPr id="4" name="Rounded Rectangular Callout 3">
          <a:extLst>
            <a:ext uri="{FF2B5EF4-FFF2-40B4-BE49-F238E27FC236}">
              <a16:creationId xmlns:a16="http://schemas.microsoft.com/office/drawing/2014/main" id="{00000000-0008-0000-0300-000004000000}"/>
            </a:ext>
          </a:extLst>
        </xdr:cNvPr>
        <xdr:cNvSpPr/>
      </xdr:nvSpPr>
      <xdr:spPr>
        <a:xfrm>
          <a:off x="11403004" y="401397"/>
          <a:ext cx="1078645" cy="748472"/>
        </a:xfrm>
        <a:prstGeom prst="wedgeRoundRectCallout">
          <a:avLst>
            <a:gd name="adj1" fmla="val -111880"/>
            <a:gd name="adj2" fmla="val 41283"/>
            <a:gd name="adj3" fmla="val 16667"/>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US" sz="1100"/>
            <a:t>Remember to Right click</a:t>
          </a:r>
          <a:r>
            <a:rPr lang="en-US" sz="1100" baseline="0"/>
            <a:t> "Refresh" inside th Pivot Table when updating</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n Braverman" refreshedDate="43060.641308217593" createdVersion="5" refreshedVersion="6" minRefreshableVersion="3" recordCount="171" xr:uid="{00000000-000A-0000-FFFF-FFFF00000000}">
  <cacheSource type="worksheet">
    <worksheetSource ref="A1:E1048576" sheet="Entrants Pool"/>
  </cacheSource>
  <cacheFields count="5">
    <cacheField name="Entry #" numFmtId="0">
      <sharedItems containsString="0" containsBlank="1" containsNumber="1" containsInteger="1" minValue="1" maxValue="10"/>
    </cacheField>
    <cacheField name="Entry Name" numFmtId="0">
      <sharedItems containsString="0" containsBlank="1" containsNumber="1" containsInteger="1" minValue="0" maxValue="0" count="2">
        <m/>
        <n v="0"/>
      </sharedItems>
    </cacheField>
    <cacheField name="Week" numFmtId="0">
      <sharedItems containsString="0" containsBlank="1" containsNumber="1" containsInteger="1" minValue="1" maxValue="17" count="18">
        <n v="1"/>
        <n v="2"/>
        <n v="3"/>
        <n v="4"/>
        <n v="5"/>
        <n v="6"/>
        <n v="7"/>
        <n v="8"/>
        <n v="9"/>
        <n v="10"/>
        <n v="11"/>
        <n v="12"/>
        <n v="13"/>
        <n v="14"/>
        <n v="15"/>
        <n v="16"/>
        <n v="17"/>
        <m/>
      </sharedItems>
    </cacheField>
    <cacheField name="Winning Team Pick" numFmtId="0">
      <sharedItems containsNonDate="0" containsBlank="1" count="35">
        <m/>
        <s v="St. Louis Rams" u="1"/>
        <s v="New York Giants" u="1"/>
        <s v="Cincinnati Bengals" u="1"/>
        <s v="Baltimore Ravens" u="1"/>
        <s v="New England Patriots" u="1"/>
        <s v="Oakland Raiders" u="1"/>
        <s v="Los Angeles Rams" u="1"/>
        <s v="Houston Texans" u="1"/>
        <s v="New York Jets" u="1"/>
        <s v="New Orleans Saints" u="1"/>
        <s v="Pittsburgh Steelers" u="1"/>
        <s v="Minnesota Vikings" u="1"/>
        <s v="Seattle Seahawks" u="1"/>
        <s v="Philadelphia Eagles" u="1"/>
        <s v="Kansas City Chiefs" u="1"/>
        <s v="San Francisco 49ers" u="1"/>
        <s v="Chicago Bears" u="1"/>
        <s v="Carolina Panthers" u="1"/>
        <s v="Dallas Cowboys" u="1"/>
        <s v="Miami Dolphins" u="1"/>
        <s v="Arizona Cardinals" u="1"/>
        <s v="Buffalo Bills" u="1"/>
        <s v="Tennessee Titans" u="1"/>
        <s v="Jacksonville Jaguars" u="1"/>
        <s v="Washington Redskins" u="1"/>
        <s v="Detroit Lions" u="1"/>
        <s v="Los Angeles Chargers" u="1"/>
        <s v="Green Bay Packers" u="1"/>
        <s v="Indianapolis Colts" u="1"/>
        <s v="San Diego Chargers" u="1"/>
        <s v="Cleveland Browns" u="1"/>
        <s v="Tampa Bay Buccaneers" u="1"/>
        <s v="Denver Broncos" u="1"/>
        <s v="Atlanta Falcons" u="1"/>
      </sharedItems>
    </cacheField>
    <cacheField name="Result" numFmtId="0">
      <sharedItems containsBlank="1" count="3">
        <s v="Lose"/>
        <m/>
        <s v="Win" u="1"/>
      </sharedItems>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n Braverman" refreshedDate="43096.79660011574" createdVersion="6" refreshedVersion="6" minRefreshableVersion="3" recordCount="513" xr:uid="{00000000-000A-0000-FFFF-FFFF01000000}">
  <cacheSource type="worksheet">
    <worksheetSource ref="B1:J1048576" sheet="Data"/>
  </cacheSource>
  <cacheFields count="9">
    <cacheField name="Week" numFmtId="0">
      <sharedItems containsString="0" containsBlank="1" containsNumber="1" containsInteger="1" minValue="1" maxValue="17" count="18">
        <n v="1"/>
        <n v="2"/>
        <n v="3"/>
        <n v="4"/>
        <n v="5"/>
        <n v="6"/>
        <n v="7"/>
        <n v="8"/>
        <n v="9"/>
        <n v="10"/>
        <n v="11"/>
        <n v="12"/>
        <n v="13"/>
        <n v="14"/>
        <n v="15"/>
        <n v="16"/>
        <n v="17"/>
        <m/>
      </sharedItems>
    </cacheField>
    <cacheField name="Day" numFmtId="0">
      <sharedItems containsBlank="1" count="6">
        <s v="Thu"/>
        <s v="Sun"/>
        <s v="Mon"/>
        <s v="Sat"/>
        <m/>
        <s v="Fri" u="1"/>
      </sharedItems>
    </cacheField>
    <cacheField name="Date" numFmtId="14">
      <sharedItems containsNonDate="0" containsDate="1" containsString="0" containsBlank="1" minDate="2017-08-10T00:00:00" maxDate="2018-01-01T00:00:00" count="65">
        <d v="2017-09-07T00:00:00"/>
        <d v="2017-09-10T00:00:00"/>
        <d v="2017-09-11T00:00:00"/>
        <d v="2017-09-14T00:00:00"/>
        <d v="2017-09-17T00:00:00"/>
        <d v="2017-09-18T00:00:00"/>
        <d v="2017-09-21T00:00:00"/>
        <d v="2017-09-24T00:00:00"/>
        <d v="2017-09-25T00:00:00"/>
        <d v="2017-09-28T00:00:00"/>
        <d v="2017-10-01T00:00:00"/>
        <d v="2017-10-02T00:00:00"/>
        <d v="2017-10-05T00:00:00"/>
        <d v="2017-10-08T00:00:00"/>
        <d v="2017-10-09T00:00:00"/>
        <d v="2017-10-12T00:00:00"/>
        <d v="2017-10-15T00:00:00"/>
        <d v="2017-10-16T00:00:00"/>
        <d v="2017-10-19T00:00:00"/>
        <d v="2017-10-22T00:00:00"/>
        <d v="2017-10-23T00:00:00"/>
        <d v="2017-10-26T00:00:00"/>
        <d v="2017-10-29T00:00:00"/>
        <d v="2017-10-30T00:00:00"/>
        <d v="2017-11-02T00:00:00"/>
        <d v="2017-11-05T00:00:00"/>
        <d v="2017-11-06T00:00:00"/>
        <d v="2017-11-09T00:00:00"/>
        <d v="2017-11-12T00:00:00"/>
        <d v="2017-11-13T00:00:00"/>
        <d v="2017-11-19T00:00:00"/>
        <d v="2017-11-16T00:00:00"/>
        <d v="2017-11-20T00:00:00"/>
        <d v="2017-11-23T00:00:00"/>
        <d v="2017-11-26T00:00:00"/>
        <d v="2017-11-27T00:00:00"/>
        <d v="2017-11-30T00:00:00"/>
        <d v="2017-12-03T00:00:00"/>
        <d v="2017-12-04T00:00:00"/>
        <d v="2017-12-07T00:00:00"/>
        <d v="2017-12-10T00:00:00"/>
        <d v="2017-12-11T00:00:00"/>
        <d v="2017-12-14T00:00:00"/>
        <d v="2017-12-16T00:00:00"/>
        <d v="2017-12-17T00:00:00"/>
        <d v="2017-12-18T00:00:00"/>
        <d v="2017-12-23T00:00:00"/>
        <d v="2017-12-24T00:00:00"/>
        <d v="2017-12-25T00:00:00"/>
        <d v="2017-12-31T00:00:00"/>
        <m/>
        <d v="2017-08-26T00:00:00" u="1"/>
        <d v="2017-08-18T00:00:00" u="1"/>
        <d v="2017-08-10T00:00:00" u="1"/>
        <d v="2017-08-25T00:00:00" u="1"/>
        <d v="2017-08-21T00:00:00" u="1"/>
        <d v="2017-08-17T00:00:00" u="1"/>
        <d v="2017-08-13T00:00:00" u="1"/>
        <d v="2017-08-24T00:00:00" u="1"/>
        <d v="2017-08-20T00:00:00" u="1"/>
        <d v="2017-08-12T00:00:00" u="1"/>
        <d v="2017-08-31T00:00:00" u="1"/>
        <d v="2017-08-27T00:00:00" u="1"/>
        <d v="2017-08-19T00:00:00" u="1"/>
        <d v="2017-08-11T00:00:00" u="1"/>
      </sharedItems>
    </cacheField>
    <cacheField name="Team" numFmtId="0">
      <sharedItems containsBlank="1" count="33">
        <s v="Kansas City Chiefs"/>
        <s v="New York Jets"/>
        <s v="Atlanta Falcons"/>
        <s v="Baltimore Ravens"/>
        <s v="Pittsburgh Steelers"/>
        <s v="Arizona Cardinals"/>
        <s v="Jacksonville Jaguars"/>
        <s v="Oakland Raiders"/>
        <s v="Philadelphia Eagles"/>
        <s v="Indianapolis Colts"/>
        <s v="Seattle Seahawks"/>
        <s v="Carolina Panthers"/>
        <s v="New York Giants"/>
        <s v="New Orleans Saints"/>
        <s v="Los Angeles Chargers"/>
        <s v="Houston Texans"/>
        <s v="Buffalo Bills"/>
        <s v="Tennessee Titans"/>
        <s v="New England Patriots"/>
        <s v="Minnesota Vikings"/>
        <s v="Cleveland Browns"/>
        <s v="Chicago Bears"/>
        <s v="Miami Dolphins"/>
        <s v="Dallas Cowboys"/>
        <s v="Washington Redskins"/>
        <s v="San Francisco 49ers"/>
        <s v="Green Bay Packers"/>
        <s v="Detroit Lions"/>
        <s v="Los Angeles Rams"/>
        <s v="Denver Broncos"/>
        <s v="Tampa Bay Buccaneers"/>
        <s v="Cincinnati Bengals"/>
        <m/>
      </sharedItems>
    </cacheField>
    <cacheField name="Team PTS" numFmtId="165">
      <sharedItems containsString="0" containsBlank="1" containsNumber="1" containsInteger="1" minValue="0" maxValue="57"/>
    </cacheField>
    <cacheField name="Home or Away" numFmtId="0">
      <sharedItems containsBlank="1" count="3">
        <s v="Away"/>
        <s v="Home"/>
        <m/>
      </sharedItems>
    </cacheField>
    <cacheField name="Opposing Team" numFmtId="0">
      <sharedItems containsBlank="1" count="33">
        <s v="New England Patriots"/>
        <s v="Buffalo Bills"/>
        <s v="Chicago Bears"/>
        <s v="Cincinnati Bengals"/>
        <s v="Cleveland Browns"/>
        <s v="Detroit Lions"/>
        <s v="Houston Texans"/>
        <s v="Tennessee Titans"/>
        <s v="Washington Redskins"/>
        <s v="Los Angeles Rams"/>
        <s v="Green Bay Packers"/>
        <s v="San Francisco 49ers"/>
        <s v="Dallas Cowboys"/>
        <s v="Minnesota Vikings"/>
        <s v="Denver Broncos"/>
        <s v="Carolina Panthers"/>
        <s v="Indianapolis Colts"/>
        <s v="Jacksonville Jaguars"/>
        <s v="Kansas City Chiefs"/>
        <s v="New Orleans Saints"/>
        <s v="Pittsburgh Steelers"/>
        <s v="Baltimore Ravens"/>
        <s v="Tampa Bay Buccaneers"/>
        <s v="Oakland Raiders"/>
        <s v="Los Angeles Chargers"/>
        <s v="Seattle Seahawks"/>
        <s v="Atlanta Falcons"/>
        <s v="New York Giants"/>
        <s v="New York Jets"/>
        <s v="Philadelphia Eagles"/>
        <s v="Arizona Cardinals"/>
        <s v="Miami Dolphins"/>
        <m/>
      </sharedItems>
    </cacheField>
    <cacheField name="OPP Points" numFmtId="165">
      <sharedItems containsString="0" containsBlank="1" containsNumber="1" containsInteger="1" minValue="0" maxValue="57"/>
    </cacheField>
    <cacheField name="Time" numFmtId="0">
      <sharedItems containsNonDate="0" containsDate="1" containsString="0" containsBlank="1" minDate="1899-12-30T09:30:00" maxDate="1899-12-30T22:20:00" count="19">
        <d v="1899-12-30T20:30:00"/>
        <d v="1899-12-30T13:00:00"/>
        <d v="1899-12-30T16:05:00"/>
        <d v="1899-12-30T16:25:00"/>
        <d v="1899-12-30T19:10:00"/>
        <d v="1899-12-30T22:20:00"/>
        <d v="1899-12-30T20:25:00"/>
        <d v="1899-12-30T09:30:00"/>
        <d v="1899-12-30T12:30:00"/>
        <d v="1899-12-30T16:30:00"/>
        <m/>
        <d v="1899-12-30T13:30:00" u="1"/>
        <d v="1899-12-30T19:30:00" u="1"/>
        <d v="1899-12-30T15:00:00" u="1"/>
        <d v="1899-12-30T16:00:00" u="1"/>
        <d v="1899-12-30T19:00:00" u="1"/>
        <d v="1899-12-30T20:00:00" u="1"/>
        <d v="1899-12-30T21:00:00" u="1"/>
        <d v="1899-12-30T22:00:00" u="1"/>
      </sharedItems>
    </cacheField>
  </cacheFields>
  <extLst>
    <ext xmlns:x14="http://schemas.microsoft.com/office/spreadsheetml/2009/9/main" uri="{725AE2AE-9491-48be-B2B4-4EB974FC3084}">
      <x14:pivotCacheDefinition pivotCacheId="5"/>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n Braverman" refreshedDate="43096.804316550923" missingItemsLimit="0" createdVersion="6" refreshedVersion="6" minRefreshableVersion="3" recordCount="257" xr:uid="{8CCC9FAD-26F5-49C6-BCA0-0AAA57DF39A6}">
  <cacheSource type="worksheet">
    <worksheetSource ref="A1:M1048576" sheet="History2017"/>
  </cacheSource>
  <cacheFields count="13">
    <cacheField name="Comments" numFmtId="0">
      <sharedItems containsBlank="1" count="104">
        <m/>
        <s v="Watchout"/>
        <s v="Lock of Week"/>
        <s v="Solid Team Minny"/>
        <s v="Lock of the Week"/>
        <s v="Thurs Night Massacre"/>
        <s v="Of Course"/>
        <s v="Lock of the Week- EASY"/>
        <s v="Nail Biter Apparently"/>
        <s v="Predictable"/>
        <s v="Yup Cam"/>
        <s v="NO holding on"/>
        <s v="Count on Ben"/>
        <s v="Consistent Now"/>
        <s v="yikes"/>
        <s v="At Home they are good"/>
        <s v="I gotta see highlights of this"/>
        <s v="Sure"/>
        <s v="I never believed in the skins"/>
        <s v="Carrbomb"/>
        <s v="Indy Bad"/>
        <s v="?"/>
        <s v="CLE baaaad"/>
        <s v="solid sea"/>
        <s v="S"/>
        <s v="Minny"/>
        <s v="Go Skins"/>
        <s v="Ben antonio"/>
        <s v="Why Denver Bad"/>
        <s v="Makin it a nailbiter"/>
        <s v="Easier than I thought"/>
        <s v="All hell broke loose this weekend"/>
        <s v="Antonio Owns Me"/>
        <s v="This game sucked all around"/>
        <s v="Told ya BAL was gonna screwup"/>
        <s v="Comeback?"/>
        <s v="They tried to comeback"/>
        <s v="Steady"/>
        <s v="Wut da hell"/>
        <s v="Last Second and…"/>
        <s v="Poor Rodgers"/>
        <s v="both teams predictable"/>
        <s v="Defense Anyone?"/>
        <s v="Eh"/>
        <s v="Vegas had CIN - big miss here"/>
        <s v="Lock Converted"/>
        <s v="PHI is strong"/>
        <s v="Barely"/>
        <s v="HMMM poor Raiders suck now"/>
        <s v="SEA is still seattle"/>
        <s v="Rodgers Mania"/>
        <s v="TEN really suckin lately"/>
        <s v="two turrible teamz"/>
        <s v="yup"/>
        <s v="ok poor detroit"/>
        <s v="Giving Myself This it was PITT!!"/>
        <s v="Brutal OT Loss - Lock LOSS"/>
        <s v="Lock and Pick of the Week"/>
        <s v="Whut da hell"/>
        <s v="Poor Giants proving they are bad"/>
        <s v="Indy Turrible"/>
        <s v="Sketcky Fake Touchdown at the end"/>
        <s v="Denver tough at home"/>
        <s v="Very Predictable"/>
        <s v="BAL falling apart"/>
        <s v="Boy SF blows"/>
        <s v="LA Rams Offense is real"/>
        <s v="BUF D is for real"/>
        <s v="CIN D does hold as predicted"/>
        <s v="Numbers don't lie"/>
        <s v="Lions have heart"/>
        <s v="Jeebuz"/>
        <s v="Crazy but true"/>
        <s v="61 Yrd Field Goal with 0:00 :)"/>
        <s v="Dafuq"/>
        <s v="Kinda felt like that could happen"/>
        <s v="At least they are reliable"/>
        <s v="Even this was tough"/>
        <s v="Skins came to play????!"/>
        <s v="Tampa only 2nd game - MINpossible"/>
        <s v="My Pick of the Week- WOIW"/>
        <s v="Well at least file proved me wrong"/>
        <s v="Choke"/>
        <s v="jets had to win one I guess"/>
        <s v="London don't like Lord Baltimore"/>
        <s v="Toss up so whatever"/>
        <s v="Heartbreaker"/>
        <s v="Recode Works Out"/>
        <s v="Oh the Humanity"/>
        <s v="Heck Yea"/>
        <s v="Scared you off for wrong reasons"/>
        <s v="Based on 2016 stats"/>
        <s v="Boy Indy Sux"/>
        <s v="Sqeakier than it should been"/>
        <s v="Good D I guess"/>
        <s v="Strong Chiefs"/>
        <s v="Pitts is reliable"/>
        <s v="Knew It"/>
        <s v="Hmmm"/>
        <s v="Video Call Pats"/>
        <s v="Conflicting Video Under Review"/>
        <s v="Indy sounds bad"/>
        <s v="aint gonna happen every week"/>
        <s v="EE really helps"/>
      </sharedItems>
    </cacheField>
    <cacheField name="Predict Win?" numFmtId="0">
      <sharedItems containsBlank="1" count="3">
        <m/>
        <s v="No"/>
        <s v="Yes"/>
      </sharedItems>
    </cacheField>
    <cacheField name="Win Ý %" numFmtId="0">
      <sharedItems containsString="0" containsBlank="1" containsNumber="1" minValue="0" maxValue="1.0265625" count="250">
        <n v="0.99601769911504423"/>
        <n v="0.74731721218042668"/>
        <n v="0.6788127449675565"/>
        <n v="0.66467781786930447"/>
        <n v="0.6039267553053187"/>
        <n v="0.56236103260329173"/>
        <n v="0.47557604862686409"/>
        <n v="0.46942465105986969"/>
        <n v="0.43768228267611675"/>
        <n v="0.43273788512620914"/>
        <n v="0.27754053467440554"/>
        <n v="0.27442737331475603"/>
        <n v="0.12602741257595679"/>
        <n v="8.1418125728379295E-2"/>
        <n v="7.0555546699032939E-2"/>
        <n v="4.2620980828531996E-2"/>
        <n v="0.88009400825657003"/>
        <n v="0.86908347891073301"/>
        <n v="0.75200618814951659"/>
        <n v="0.6667828435504779"/>
        <n v="0.65594984927377364"/>
        <n v="0.64778901404442157"/>
        <n v="0.62653552175351157"/>
        <n v="0.58951409980629521"/>
        <n v="0.50876057276223563"/>
        <n v="0.47179801728489179"/>
        <n v="0.3596507831562859"/>
        <n v="0.2137178839478307"/>
        <n v="0.20732533906926751"/>
        <n v="0.17912590682613375"/>
        <n v="0.15423539817594756"/>
        <n v="8.6817303422866171E-2"/>
        <n v="0.69833912875849302"/>
        <n v="0.67525773195876293"/>
        <n v="0.6748063264605817"/>
        <n v="0.58947408588861361"/>
        <n v="0.57275920741010733"/>
        <n v="0.39856548264364355"/>
        <n v="0.31030513946302596"/>
        <n v="0.17741495912819466"/>
        <n v="0.17490592748197439"/>
        <n v="0.16902381901298374"/>
        <n v="0.16615441997944724"/>
        <n v="0.1051175404968579"/>
        <n v="8.8285612058846497E-2"/>
        <n v="8.3105195916985092E-2"/>
        <n v="4.697851656184366E-2"/>
        <n v="1.4842710209070256E-2"/>
        <n v="0.5"/>
        <n v="0.41599999999999998"/>
        <n v="0.33299999999999996"/>
        <n v="0.25000000000000006"/>
        <n v="0.25"/>
        <n v="0.16700000000000004"/>
        <n v="0.16699999999999998"/>
        <n v="0.16600000000000001"/>
        <n v="0.16599999999999993"/>
        <n v="8.3000000000000018E-2"/>
        <n v="8.2999999999999963E-2"/>
        <n v="0"/>
        <n v="0.79466883948318012"/>
        <n v="0.70757306994557545"/>
        <n v="0.57199688556657424"/>
        <n v="0.56738126400004552"/>
        <n v="0.36277635983204204"/>
        <n v="0.25063370345029262"/>
        <n v="0.24415944366055228"/>
        <n v="0.23667509390144537"/>
        <n v="0.23566876566798495"/>
        <n v="0.19531442434084453"/>
        <n v="0.17441397832672301"/>
        <n v="0.12007871254943488"/>
        <n v="0.11534365231907474"/>
        <n v="0.10908939020131675"/>
        <n v="8.8737135572962061E-2"/>
        <n v="2.1391984237616783E-2"/>
        <n v="0.84746096009253913"/>
        <n v="0.75797576167179959"/>
        <n v="0.66253067748336814"/>
        <n v="0.52608183655492935"/>
        <n v="0.45282882995183416"/>
        <n v="0.41915343083882406"/>
        <n v="0.38821190341296785"/>
        <n v="0.37774691600534305"/>
        <n v="0.35783097151222526"/>
        <n v="0.35712406162731414"/>
        <n v="0.2942626386032654"/>
        <n v="0.28489817101880971"/>
        <n v="0.17958174587092388"/>
        <n v="0.15420723274360179"/>
        <n v="3.704482093896648E-2"/>
        <n v="1.6662843365977675E-2"/>
        <n v="0.93739130434782603"/>
        <n v="0.6283709273182958"/>
        <n v="0.51285169445352519"/>
        <n v="0.48987904543968608"/>
        <n v="0.42222185899531434"/>
        <n v="0.28259670916421487"/>
        <n v="0.26530892448512589"/>
        <n v="0.24569685082270898"/>
        <n v="0.24022883295194508"/>
        <n v="0.20081072245831974"/>
        <n v="0.14285932221858993"/>
        <n v="0.10860411899313502"/>
        <n v="2.1988667320475094E-2"/>
        <n v="2.0208129018197664E-2"/>
        <n v="0.74"/>
        <n v="0.54"/>
        <n v="0.45"/>
        <n v="0.44"/>
        <n v="0.43"/>
        <n v="0.4"/>
        <n v="0.38"/>
        <n v="0.27"/>
        <n v="0.17"/>
        <n v="0.12"/>
        <n v="0.08"/>
        <n v="0.05"/>
        <n v="0.03"/>
        <n v="0.68209671194582966"/>
        <n v="0.63837554604899349"/>
        <n v="0.61194638694638692"/>
        <n v="0.576531725717365"/>
        <n v="0.48878362218857979"/>
        <n v="0.45550832211481546"/>
        <n v="0.44053883585541942"/>
        <n v="0.40101519186727325"/>
        <n v="0.37012505546454089"/>
        <n v="0.26398667657727343"/>
        <n v="0.22843017528522042"/>
        <n v="0.17725726785675588"/>
        <n v="0.13704410188581018"/>
        <n v="0.7861111111111112"/>
        <n v="0.70992099597983005"/>
        <n v="0.3680444491463668"/>
        <n v="0.29370572775540749"/>
        <n v="0.28126863470585894"/>
        <n v="0.27525683370489279"/>
        <n v="0.25400603369539443"/>
        <n v="0.22649071524109057"/>
        <n v="0.19499018758403841"/>
        <n v="0.19026794128469232"/>
        <n v="0.14001666979809757"/>
        <n v="0.12771015578477879"/>
        <n v="8.0706342556476907E-2"/>
        <n v="0.62744754488427423"/>
        <n v="0.60013043478260863"/>
        <n v="0.46965658663205712"/>
        <n v="0.42649361886221071"/>
        <n v="0.41818436080467225"/>
        <n v="0.39650199004975129"/>
        <n v="0.39358100800346102"/>
        <n v="0.29351475232532986"/>
        <n v="0.26803575600259572"/>
        <n v="0.2632791910015142"/>
        <n v="0.23715156824572792"/>
        <n v="0.23686696950032443"/>
        <n v="0.15807110101665592"/>
        <n v="0.10062000865239017"/>
        <n v="8.4597880164395373E-2"/>
        <n v="0.64891220736999455"/>
        <n v="0.62273516833330911"/>
        <n v="0.60067232333347842"/>
        <n v="0.51987453617025392"/>
        <n v="0.34279998355127889"/>
        <n v="0.31853819247906412"/>
        <n v="0.31309271031383196"/>
        <n v="0.25167128077483153"/>
        <n v="0.20657367696646881"/>
        <n v="0.1872759103641457"/>
        <n v="0.17917628191172841"/>
        <n v="5.2922369293140425E-2"/>
        <n v="3.381959865120486E-2"/>
        <n v="5.0719873441604571E-3"/>
        <n v="0.67425653646463335"/>
        <n v="0.6388467815471649"/>
        <n v="0.55562277388019432"/>
        <n v="0.50261667007834454"/>
        <n v="0.41913977334052888"/>
        <n v="0.36974152818356065"/>
        <n v="0.26646861566518421"/>
        <n v="0.20905133334573942"/>
        <n v="0.13500344827586203"/>
        <n v="0.1191782198485215"/>
        <n v="8.5655014236001289E-2"/>
        <n v="5.1106131715577707E-2"/>
        <n v="2.3523494054375926E-2"/>
        <n v="3.2797792954574884E-3"/>
        <n v="0.45960894322811308"/>
        <n v="0.45436616040605876"/>
        <n v="0.41781439853079361"/>
        <n v="0.35189581386411933"/>
        <n v="0.31382399256618909"/>
        <n v="0.24383989790116678"/>
        <n v="0.21880618482560232"/>
        <n v="0.17643494231055679"/>
        <n v="0.12171991848482129"/>
        <n v="0.11370958739806442"/>
        <n v="0.10965122648397238"/>
        <n v="8.6377440761185503E-2"/>
        <n v="5.0950943558616041E-2"/>
        <n v="5.0862068965517204E-2"/>
        <n v="2.7545690001626502E-2"/>
        <n v="1.2686135833029008E-2"/>
        <n v="0.95088872832369931"/>
        <n v="0.72362257031543487"/>
        <n v="0.67374855339852879"/>
        <n v="0.64245223942996321"/>
        <n v="0.61742319379309496"/>
        <n v="0.59812383363022747"/>
        <n v="0.59369908114298175"/>
        <n v="0.5876771670241514"/>
        <n v="0.5628005522836611"/>
        <n v="0.46507592006883103"/>
        <n v="0.45133657644720737"/>
        <n v="0.43270881048460386"/>
        <n v="0.25263029259218861"/>
        <n v="0.18365220671101901"/>
        <n v="0.11002243368354722"/>
        <n v="0.04"/>
        <n v="1.0265625"/>
        <n v="0.73"/>
        <n v="0.72"/>
        <n v="0.59937499999999999"/>
        <n v="0.54562500000000003"/>
        <n v="0.30937500000000001"/>
        <n v="0.21687499999999998"/>
        <n v="0.17562499999999998"/>
        <n v="0.16375000000000001"/>
        <n v="8.2500000000000004E-2"/>
        <n v="7.6874999999999999E-2"/>
        <n v="0.06"/>
        <n v="4.0937500000000002E-2"/>
        <n v="1.5312500000000007E-2"/>
        <n v="0.80605204152315946"/>
        <n v="0.75923144340322246"/>
        <n v="0.49655188616175705"/>
        <n v="0.45380496096653"/>
        <n v="0.37762599731912755"/>
        <n v="0.24620424954834008"/>
        <n v="0.24161313523998948"/>
        <n v="0.22025435881562561"/>
        <n v="0.21967671626851371"/>
        <n v="0.1667118926036191"/>
        <n v="0.12384954924452241"/>
        <n v="7.4919902588735543E-2"/>
        <n v="5.6659793020825105E-2"/>
        <n v="5.4281486793213041E-2"/>
        <n v="3.5932884696795508E-2"/>
        <m/>
      </sharedItems>
    </cacheField>
    <cacheField name="Wk" numFmtId="0">
      <sharedItems containsString="0" containsBlank="1" containsNumber="1" containsInteger="1" minValue="1" maxValue="17" count="18">
        <n v="17"/>
        <n v="16"/>
        <n v="15"/>
        <n v="14"/>
        <n v="13"/>
        <n v="12"/>
        <n v="11"/>
        <n v="10"/>
        <n v="9"/>
        <n v="8"/>
        <n v="7"/>
        <n v="6"/>
        <n v="5"/>
        <n v="4"/>
        <n v="3"/>
        <n v="2"/>
        <n v="1"/>
        <m/>
      </sharedItems>
    </cacheField>
    <cacheField name="Team of Reference" numFmtId="0">
      <sharedItems containsBlank="1" count="33">
        <s v="Pittsburgh Steelers"/>
        <s v="Los Angeles Rams"/>
        <s v="New Orleans Saints"/>
        <s v="New England Patriots"/>
        <s v="Jacksonville Jaguars"/>
        <s v="Minnesota Vikings"/>
        <s v="Kansas City Chiefs"/>
        <s v="Los Angeles Chargers"/>
        <s v="Baltimore Ravens"/>
        <s v="Philadelphia Eagles"/>
        <s v="Seattle Seahawks"/>
        <s v="Washington Redskins"/>
        <s v="Buffalo Bills"/>
        <s v="Carolina Panthers"/>
        <s v="Houston Texans"/>
        <s v="Green Bay Packers"/>
        <s v="Chicago Bears"/>
        <s v="Detroit Lions"/>
        <s v="Arizona Cardinals"/>
        <s v="Atlanta Falcons"/>
        <s v="Denver Broncos"/>
        <s v="Dallas Cowboys"/>
        <s v="Tennessee Titans"/>
        <s v="Cincinnati Bengals"/>
        <s v="New York Jets"/>
        <s v="Miami Dolphins"/>
        <s v="Oakland Raiders"/>
        <s v="Tampa Bay Buccaneers"/>
        <s v="New York Giants"/>
        <s v="San Francisco 49ers"/>
        <s v="Cleveland Browns"/>
        <s v="Indianapolis Colts"/>
        <m/>
      </sharedItems>
    </cacheField>
    <cacheField name="Host" numFmtId="0">
      <sharedItems containsBlank="1"/>
    </cacheField>
    <cacheField name="Final Score" numFmtId="0">
      <sharedItems containsString="0" containsBlank="1" containsNumber="1" containsInteger="1" minValue="0" maxValue="54"/>
    </cacheField>
    <cacheField name="Predicted Score" numFmtId="0">
      <sharedItems containsString="0" containsBlank="1" containsNumber="1" minValue="14.5" maxValue="38"/>
    </cacheField>
    <cacheField name="Predict Score Var" numFmtId="0">
      <sharedItems containsString="0" containsBlank="1" containsNumber="1" minValue="-24.208333333333336" maxValue="33.833333333333329"/>
    </cacheField>
    <cacheField name="Opposing Team" numFmtId="0">
      <sharedItems containsBlank="1"/>
    </cacheField>
    <cacheField name="Final Score2" numFmtId="0">
      <sharedItems containsString="0" containsBlank="1" containsNumber="1" containsInteger="1" minValue="0" maxValue="57"/>
    </cacheField>
    <cacheField name="Predicted Score2" numFmtId="0">
      <sharedItems containsString="0" containsBlank="1" containsNumber="1" minValue="9" maxValue="28.5"/>
    </cacheField>
    <cacheField name="Predict Score Var2" numFmtId="0">
      <sharedItems containsString="0" containsBlank="1" containsNumber="1" minValue="-21.416666666666664" maxValue="36.666666666666664"/>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1">
  <r>
    <n v="1"/>
    <x v="0"/>
    <x v="0"/>
    <x v="0"/>
    <x v="0"/>
  </r>
  <r>
    <n v="1"/>
    <x v="1"/>
    <x v="1"/>
    <x v="0"/>
    <x v="0"/>
  </r>
  <r>
    <n v="1"/>
    <x v="1"/>
    <x v="2"/>
    <x v="0"/>
    <x v="0"/>
  </r>
  <r>
    <n v="1"/>
    <x v="1"/>
    <x v="3"/>
    <x v="0"/>
    <x v="0"/>
  </r>
  <r>
    <n v="1"/>
    <x v="1"/>
    <x v="4"/>
    <x v="0"/>
    <x v="0"/>
  </r>
  <r>
    <n v="1"/>
    <x v="1"/>
    <x v="5"/>
    <x v="0"/>
    <x v="0"/>
  </r>
  <r>
    <n v="1"/>
    <x v="1"/>
    <x v="6"/>
    <x v="0"/>
    <x v="0"/>
  </r>
  <r>
    <n v="1"/>
    <x v="1"/>
    <x v="7"/>
    <x v="0"/>
    <x v="0"/>
  </r>
  <r>
    <n v="1"/>
    <x v="1"/>
    <x v="8"/>
    <x v="0"/>
    <x v="0"/>
  </r>
  <r>
    <n v="1"/>
    <x v="1"/>
    <x v="9"/>
    <x v="0"/>
    <x v="0"/>
  </r>
  <r>
    <n v="1"/>
    <x v="1"/>
    <x v="10"/>
    <x v="0"/>
    <x v="0"/>
  </r>
  <r>
    <n v="1"/>
    <x v="1"/>
    <x v="11"/>
    <x v="0"/>
    <x v="0"/>
  </r>
  <r>
    <n v="1"/>
    <x v="1"/>
    <x v="12"/>
    <x v="0"/>
    <x v="0"/>
  </r>
  <r>
    <n v="1"/>
    <x v="1"/>
    <x v="13"/>
    <x v="0"/>
    <x v="0"/>
  </r>
  <r>
    <n v="1"/>
    <x v="1"/>
    <x v="14"/>
    <x v="0"/>
    <x v="0"/>
  </r>
  <r>
    <n v="1"/>
    <x v="1"/>
    <x v="15"/>
    <x v="0"/>
    <x v="0"/>
  </r>
  <r>
    <n v="1"/>
    <x v="1"/>
    <x v="16"/>
    <x v="0"/>
    <x v="0"/>
  </r>
  <r>
    <n v="2"/>
    <x v="0"/>
    <x v="0"/>
    <x v="0"/>
    <x v="0"/>
  </r>
  <r>
    <n v="2"/>
    <x v="1"/>
    <x v="1"/>
    <x v="0"/>
    <x v="0"/>
  </r>
  <r>
    <n v="2"/>
    <x v="1"/>
    <x v="2"/>
    <x v="0"/>
    <x v="0"/>
  </r>
  <r>
    <n v="2"/>
    <x v="1"/>
    <x v="3"/>
    <x v="0"/>
    <x v="0"/>
  </r>
  <r>
    <n v="2"/>
    <x v="1"/>
    <x v="4"/>
    <x v="0"/>
    <x v="0"/>
  </r>
  <r>
    <n v="2"/>
    <x v="1"/>
    <x v="5"/>
    <x v="0"/>
    <x v="0"/>
  </r>
  <r>
    <n v="2"/>
    <x v="1"/>
    <x v="6"/>
    <x v="0"/>
    <x v="0"/>
  </r>
  <r>
    <n v="2"/>
    <x v="1"/>
    <x v="7"/>
    <x v="0"/>
    <x v="0"/>
  </r>
  <r>
    <n v="2"/>
    <x v="1"/>
    <x v="8"/>
    <x v="0"/>
    <x v="0"/>
  </r>
  <r>
    <n v="2"/>
    <x v="1"/>
    <x v="9"/>
    <x v="0"/>
    <x v="0"/>
  </r>
  <r>
    <n v="2"/>
    <x v="1"/>
    <x v="10"/>
    <x v="0"/>
    <x v="0"/>
  </r>
  <r>
    <n v="2"/>
    <x v="1"/>
    <x v="11"/>
    <x v="0"/>
    <x v="0"/>
  </r>
  <r>
    <n v="2"/>
    <x v="1"/>
    <x v="12"/>
    <x v="0"/>
    <x v="0"/>
  </r>
  <r>
    <n v="2"/>
    <x v="1"/>
    <x v="13"/>
    <x v="0"/>
    <x v="0"/>
  </r>
  <r>
    <n v="2"/>
    <x v="1"/>
    <x v="14"/>
    <x v="0"/>
    <x v="0"/>
  </r>
  <r>
    <n v="2"/>
    <x v="1"/>
    <x v="15"/>
    <x v="0"/>
    <x v="0"/>
  </r>
  <r>
    <n v="2"/>
    <x v="1"/>
    <x v="16"/>
    <x v="0"/>
    <x v="0"/>
  </r>
  <r>
    <n v="3"/>
    <x v="0"/>
    <x v="0"/>
    <x v="0"/>
    <x v="0"/>
  </r>
  <r>
    <n v="3"/>
    <x v="1"/>
    <x v="1"/>
    <x v="0"/>
    <x v="0"/>
  </r>
  <r>
    <n v="3"/>
    <x v="1"/>
    <x v="2"/>
    <x v="0"/>
    <x v="0"/>
  </r>
  <r>
    <n v="3"/>
    <x v="1"/>
    <x v="3"/>
    <x v="0"/>
    <x v="0"/>
  </r>
  <r>
    <n v="3"/>
    <x v="1"/>
    <x v="4"/>
    <x v="0"/>
    <x v="0"/>
  </r>
  <r>
    <n v="3"/>
    <x v="1"/>
    <x v="5"/>
    <x v="0"/>
    <x v="0"/>
  </r>
  <r>
    <n v="3"/>
    <x v="1"/>
    <x v="6"/>
    <x v="0"/>
    <x v="0"/>
  </r>
  <r>
    <n v="3"/>
    <x v="1"/>
    <x v="7"/>
    <x v="0"/>
    <x v="0"/>
  </r>
  <r>
    <n v="3"/>
    <x v="1"/>
    <x v="8"/>
    <x v="0"/>
    <x v="0"/>
  </r>
  <r>
    <n v="3"/>
    <x v="1"/>
    <x v="9"/>
    <x v="0"/>
    <x v="0"/>
  </r>
  <r>
    <n v="3"/>
    <x v="1"/>
    <x v="10"/>
    <x v="0"/>
    <x v="0"/>
  </r>
  <r>
    <n v="3"/>
    <x v="1"/>
    <x v="11"/>
    <x v="0"/>
    <x v="0"/>
  </r>
  <r>
    <n v="3"/>
    <x v="1"/>
    <x v="12"/>
    <x v="0"/>
    <x v="0"/>
  </r>
  <r>
    <n v="3"/>
    <x v="1"/>
    <x v="13"/>
    <x v="0"/>
    <x v="0"/>
  </r>
  <r>
    <n v="3"/>
    <x v="1"/>
    <x v="14"/>
    <x v="0"/>
    <x v="0"/>
  </r>
  <r>
    <n v="3"/>
    <x v="1"/>
    <x v="15"/>
    <x v="0"/>
    <x v="0"/>
  </r>
  <r>
    <n v="3"/>
    <x v="1"/>
    <x v="16"/>
    <x v="0"/>
    <x v="0"/>
  </r>
  <r>
    <n v="4"/>
    <x v="0"/>
    <x v="0"/>
    <x v="0"/>
    <x v="0"/>
  </r>
  <r>
    <n v="4"/>
    <x v="1"/>
    <x v="1"/>
    <x v="0"/>
    <x v="0"/>
  </r>
  <r>
    <n v="4"/>
    <x v="1"/>
    <x v="2"/>
    <x v="0"/>
    <x v="0"/>
  </r>
  <r>
    <n v="4"/>
    <x v="1"/>
    <x v="3"/>
    <x v="0"/>
    <x v="0"/>
  </r>
  <r>
    <n v="4"/>
    <x v="1"/>
    <x v="4"/>
    <x v="0"/>
    <x v="0"/>
  </r>
  <r>
    <n v="4"/>
    <x v="1"/>
    <x v="5"/>
    <x v="0"/>
    <x v="0"/>
  </r>
  <r>
    <n v="4"/>
    <x v="1"/>
    <x v="6"/>
    <x v="0"/>
    <x v="0"/>
  </r>
  <r>
    <n v="4"/>
    <x v="1"/>
    <x v="7"/>
    <x v="0"/>
    <x v="0"/>
  </r>
  <r>
    <n v="4"/>
    <x v="1"/>
    <x v="8"/>
    <x v="0"/>
    <x v="0"/>
  </r>
  <r>
    <n v="4"/>
    <x v="1"/>
    <x v="9"/>
    <x v="0"/>
    <x v="0"/>
  </r>
  <r>
    <n v="4"/>
    <x v="1"/>
    <x v="10"/>
    <x v="0"/>
    <x v="0"/>
  </r>
  <r>
    <n v="4"/>
    <x v="1"/>
    <x v="11"/>
    <x v="0"/>
    <x v="0"/>
  </r>
  <r>
    <n v="4"/>
    <x v="1"/>
    <x v="12"/>
    <x v="0"/>
    <x v="0"/>
  </r>
  <r>
    <n v="4"/>
    <x v="1"/>
    <x v="13"/>
    <x v="0"/>
    <x v="0"/>
  </r>
  <r>
    <n v="4"/>
    <x v="1"/>
    <x v="14"/>
    <x v="0"/>
    <x v="0"/>
  </r>
  <r>
    <n v="4"/>
    <x v="1"/>
    <x v="15"/>
    <x v="0"/>
    <x v="0"/>
  </r>
  <r>
    <n v="4"/>
    <x v="1"/>
    <x v="16"/>
    <x v="0"/>
    <x v="0"/>
  </r>
  <r>
    <n v="5"/>
    <x v="0"/>
    <x v="0"/>
    <x v="0"/>
    <x v="0"/>
  </r>
  <r>
    <n v="5"/>
    <x v="1"/>
    <x v="1"/>
    <x v="0"/>
    <x v="0"/>
  </r>
  <r>
    <n v="5"/>
    <x v="1"/>
    <x v="2"/>
    <x v="0"/>
    <x v="0"/>
  </r>
  <r>
    <n v="5"/>
    <x v="1"/>
    <x v="3"/>
    <x v="0"/>
    <x v="0"/>
  </r>
  <r>
    <n v="5"/>
    <x v="1"/>
    <x v="4"/>
    <x v="0"/>
    <x v="0"/>
  </r>
  <r>
    <n v="5"/>
    <x v="1"/>
    <x v="5"/>
    <x v="0"/>
    <x v="0"/>
  </r>
  <r>
    <n v="5"/>
    <x v="1"/>
    <x v="6"/>
    <x v="0"/>
    <x v="0"/>
  </r>
  <r>
    <n v="5"/>
    <x v="1"/>
    <x v="7"/>
    <x v="0"/>
    <x v="0"/>
  </r>
  <r>
    <n v="5"/>
    <x v="1"/>
    <x v="8"/>
    <x v="0"/>
    <x v="0"/>
  </r>
  <r>
    <n v="5"/>
    <x v="1"/>
    <x v="9"/>
    <x v="0"/>
    <x v="0"/>
  </r>
  <r>
    <n v="5"/>
    <x v="1"/>
    <x v="10"/>
    <x v="0"/>
    <x v="0"/>
  </r>
  <r>
    <n v="5"/>
    <x v="1"/>
    <x v="11"/>
    <x v="0"/>
    <x v="0"/>
  </r>
  <r>
    <n v="5"/>
    <x v="1"/>
    <x v="12"/>
    <x v="0"/>
    <x v="0"/>
  </r>
  <r>
    <n v="5"/>
    <x v="1"/>
    <x v="13"/>
    <x v="0"/>
    <x v="0"/>
  </r>
  <r>
    <n v="5"/>
    <x v="1"/>
    <x v="14"/>
    <x v="0"/>
    <x v="0"/>
  </r>
  <r>
    <n v="5"/>
    <x v="1"/>
    <x v="15"/>
    <x v="0"/>
    <x v="0"/>
  </r>
  <r>
    <n v="5"/>
    <x v="1"/>
    <x v="16"/>
    <x v="0"/>
    <x v="0"/>
  </r>
  <r>
    <n v="6"/>
    <x v="0"/>
    <x v="0"/>
    <x v="0"/>
    <x v="0"/>
  </r>
  <r>
    <n v="6"/>
    <x v="1"/>
    <x v="1"/>
    <x v="0"/>
    <x v="0"/>
  </r>
  <r>
    <n v="6"/>
    <x v="1"/>
    <x v="2"/>
    <x v="0"/>
    <x v="0"/>
  </r>
  <r>
    <n v="6"/>
    <x v="1"/>
    <x v="3"/>
    <x v="0"/>
    <x v="0"/>
  </r>
  <r>
    <n v="6"/>
    <x v="1"/>
    <x v="4"/>
    <x v="0"/>
    <x v="0"/>
  </r>
  <r>
    <n v="6"/>
    <x v="1"/>
    <x v="5"/>
    <x v="0"/>
    <x v="0"/>
  </r>
  <r>
    <n v="6"/>
    <x v="1"/>
    <x v="6"/>
    <x v="0"/>
    <x v="0"/>
  </r>
  <r>
    <n v="6"/>
    <x v="1"/>
    <x v="7"/>
    <x v="0"/>
    <x v="0"/>
  </r>
  <r>
    <n v="6"/>
    <x v="1"/>
    <x v="8"/>
    <x v="0"/>
    <x v="0"/>
  </r>
  <r>
    <n v="6"/>
    <x v="1"/>
    <x v="9"/>
    <x v="0"/>
    <x v="0"/>
  </r>
  <r>
    <n v="6"/>
    <x v="1"/>
    <x v="10"/>
    <x v="0"/>
    <x v="0"/>
  </r>
  <r>
    <n v="6"/>
    <x v="1"/>
    <x v="11"/>
    <x v="0"/>
    <x v="0"/>
  </r>
  <r>
    <n v="6"/>
    <x v="1"/>
    <x v="12"/>
    <x v="0"/>
    <x v="0"/>
  </r>
  <r>
    <n v="6"/>
    <x v="1"/>
    <x v="13"/>
    <x v="0"/>
    <x v="0"/>
  </r>
  <r>
    <n v="6"/>
    <x v="1"/>
    <x v="14"/>
    <x v="0"/>
    <x v="0"/>
  </r>
  <r>
    <n v="6"/>
    <x v="1"/>
    <x v="15"/>
    <x v="0"/>
    <x v="0"/>
  </r>
  <r>
    <n v="6"/>
    <x v="1"/>
    <x v="16"/>
    <x v="0"/>
    <x v="0"/>
  </r>
  <r>
    <n v="7"/>
    <x v="0"/>
    <x v="0"/>
    <x v="0"/>
    <x v="0"/>
  </r>
  <r>
    <n v="7"/>
    <x v="1"/>
    <x v="1"/>
    <x v="0"/>
    <x v="0"/>
  </r>
  <r>
    <n v="7"/>
    <x v="1"/>
    <x v="2"/>
    <x v="0"/>
    <x v="0"/>
  </r>
  <r>
    <n v="7"/>
    <x v="1"/>
    <x v="3"/>
    <x v="0"/>
    <x v="0"/>
  </r>
  <r>
    <n v="7"/>
    <x v="1"/>
    <x v="4"/>
    <x v="0"/>
    <x v="0"/>
  </r>
  <r>
    <n v="7"/>
    <x v="1"/>
    <x v="5"/>
    <x v="0"/>
    <x v="0"/>
  </r>
  <r>
    <n v="7"/>
    <x v="1"/>
    <x v="6"/>
    <x v="0"/>
    <x v="0"/>
  </r>
  <r>
    <n v="7"/>
    <x v="1"/>
    <x v="7"/>
    <x v="0"/>
    <x v="0"/>
  </r>
  <r>
    <n v="7"/>
    <x v="1"/>
    <x v="8"/>
    <x v="0"/>
    <x v="0"/>
  </r>
  <r>
    <n v="7"/>
    <x v="1"/>
    <x v="9"/>
    <x v="0"/>
    <x v="0"/>
  </r>
  <r>
    <n v="7"/>
    <x v="1"/>
    <x v="10"/>
    <x v="0"/>
    <x v="0"/>
  </r>
  <r>
    <n v="7"/>
    <x v="1"/>
    <x v="11"/>
    <x v="0"/>
    <x v="0"/>
  </r>
  <r>
    <n v="7"/>
    <x v="1"/>
    <x v="12"/>
    <x v="0"/>
    <x v="0"/>
  </r>
  <r>
    <n v="7"/>
    <x v="1"/>
    <x v="13"/>
    <x v="0"/>
    <x v="0"/>
  </r>
  <r>
    <n v="7"/>
    <x v="1"/>
    <x v="14"/>
    <x v="0"/>
    <x v="0"/>
  </r>
  <r>
    <n v="7"/>
    <x v="1"/>
    <x v="15"/>
    <x v="0"/>
    <x v="0"/>
  </r>
  <r>
    <n v="7"/>
    <x v="1"/>
    <x v="16"/>
    <x v="0"/>
    <x v="0"/>
  </r>
  <r>
    <n v="8"/>
    <x v="0"/>
    <x v="0"/>
    <x v="0"/>
    <x v="0"/>
  </r>
  <r>
    <n v="8"/>
    <x v="1"/>
    <x v="1"/>
    <x v="0"/>
    <x v="0"/>
  </r>
  <r>
    <n v="8"/>
    <x v="1"/>
    <x v="2"/>
    <x v="0"/>
    <x v="0"/>
  </r>
  <r>
    <n v="8"/>
    <x v="1"/>
    <x v="3"/>
    <x v="0"/>
    <x v="0"/>
  </r>
  <r>
    <n v="8"/>
    <x v="1"/>
    <x v="4"/>
    <x v="0"/>
    <x v="0"/>
  </r>
  <r>
    <n v="8"/>
    <x v="1"/>
    <x v="5"/>
    <x v="0"/>
    <x v="0"/>
  </r>
  <r>
    <n v="8"/>
    <x v="1"/>
    <x v="6"/>
    <x v="0"/>
    <x v="0"/>
  </r>
  <r>
    <n v="8"/>
    <x v="1"/>
    <x v="7"/>
    <x v="0"/>
    <x v="0"/>
  </r>
  <r>
    <n v="8"/>
    <x v="1"/>
    <x v="8"/>
    <x v="0"/>
    <x v="0"/>
  </r>
  <r>
    <n v="8"/>
    <x v="1"/>
    <x v="9"/>
    <x v="0"/>
    <x v="0"/>
  </r>
  <r>
    <n v="8"/>
    <x v="1"/>
    <x v="10"/>
    <x v="0"/>
    <x v="0"/>
  </r>
  <r>
    <n v="8"/>
    <x v="1"/>
    <x v="11"/>
    <x v="0"/>
    <x v="0"/>
  </r>
  <r>
    <n v="8"/>
    <x v="1"/>
    <x v="12"/>
    <x v="0"/>
    <x v="0"/>
  </r>
  <r>
    <n v="8"/>
    <x v="1"/>
    <x v="13"/>
    <x v="0"/>
    <x v="0"/>
  </r>
  <r>
    <n v="8"/>
    <x v="1"/>
    <x v="14"/>
    <x v="0"/>
    <x v="0"/>
  </r>
  <r>
    <n v="8"/>
    <x v="1"/>
    <x v="15"/>
    <x v="0"/>
    <x v="0"/>
  </r>
  <r>
    <n v="8"/>
    <x v="1"/>
    <x v="16"/>
    <x v="0"/>
    <x v="0"/>
  </r>
  <r>
    <n v="9"/>
    <x v="0"/>
    <x v="0"/>
    <x v="0"/>
    <x v="0"/>
  </r>
  <r>
    <n v="9"/>
    <x v="1"/>
    <x v="1"/>
    <x v="0"/>
    <x v="0"/>
  </r>
  <r>
    <n v="9"/>
    <x v="1"/>
    <x v="2"/>
    <x v="0"/>
    <x v="0"/>
  </r>
  <r>
    <n v="9"/>
    <x v="1"/>
    <x v="3"/>
    <x v="0"/>
    <x v="0"/>
  </r>
  <r>
    <n v="9"/>
    <x v="1"/>
    <x v="4"/>
    <x v="0"/>
    <x v="0"/>
  </r>
  <r>
    <n v="9"/>
    <x v="1"/>
    <x v="5"/>
    <x v="0"/>
    <x v="0"/>
  </r>
  <r>
    <n v="9"/>
    <x v="1"/>
    <x v="6"/>
    <x v="0"/>
    <x v="0"/>
  </r>
  <r>
    <n v="9"/>
    <x v="1"/>
    <x v="7"/>
    <x v="0"/>
    <x v="0"/>
  </r>
  <r>
    <n v="9"/>
    <x v="1"/>
    <x v="8"/>
    <x v="0"/>
    <x v="0"/>
  </r>
  <r>
    <n v="9"/>
    <x v="1"/>
    <x v="9"/>
    <x v="0"/>
    <x v="0"/>
  </r>
  <r>
    <n v="9"/>
    <x v="1"/>
    <x v="10"/>
    <x v="0"/>
    <x v="0"/>
  </r>
  <r>
    <n v="9"/>
    <x v="1"/>
    <x v="11"/>
    <x v="0"/>
    <x v="0"/>
  </r>
  <r>
    <n v="9"/>
    <x v="1"/>
    <x v="12"/>
    <x v="0"/>
    <x v="0"/>
  </r>
  <r>
    <n v="9"/>
    <x v="1"/>
    <x v="13"/>
    <x v="0"/>
    <x v="0"/>
  </r>
  <r>
    <n v="9"/>
    <x v="1"/>
    <x v="14"/>
    <x v="0"/>
    <x v="0"/>
  </r>
  <r>
    <n v="9"/>
    <x v="1"/>
    <x v="15"/>
    <x v="0"/>
    <x v="0"/>
  </r>
  <r>
    <n v="9"/>
    <x v="1"/>
    <x v="16"/>
    <x v="0"/>
    <x v="0"/>
  </r>
  <r>
    <n v="10"/>
    <x v="0"/>
    <x v="0"/>
    <x v="0"/>
    <x v="0"/>
  </r>
  <r>
    <n v="10"/>
    <x v="1"/>
    <x v="1"/>
    <x v="0"/>
    <x v="0"/>
  </r>
  <r>
    <n v="10"/>
    <x v="1"/>
    <x v="2"/>
    <x v="0"/>
    <x v="0"/>
  </r>
  <r>
    <n v="10"/>
    <x v="1"/>
    <x v="3"/>
    <x v="0"/>
    <x v="0"/>
  </r>
  <r>
    <n v="10"/>
    <x v="1"/>
    <x v="4"/>
    <x v="0"/>
    <x v="0"/>
  </r>
  <r>
    <n v="10"/>
    <x v="1"/>
    <x v="5"/>
    <x v="0"/>
    <x v="0"/>
  </r>
  <r>
    <n v="10"/>
    <x v="1"/>
    <x v="6"/>
    <x v="0"/>
    <x v="0"/>
  </r>
  <r>
    <n v="10"/>
    <x v="1"/>
    <x v="7"/>
    <x v="0"/>
    <x v="0"/>
  </r>
  <r>
    <n v="10"/>
    <x v="1"/>
    <x v="8"/>
    <x v="0"/>
    <x v="0"/>
  </r>
  <r>
    <n v="10"/>
    <x v="1"/>
    <x v="9"/>
    <x v="0"/>
    <x v="0"/>
  </r>
  <r>
    <n v="10"/>
    <x v="1"/>
    <x v="10"/>
    <x v="0"/>
    <x v="0"/>
  </r>
  <r>
    <n v="10"/>
    <x v="1"/>
    <x v="11"/>
    <x v="0"/>
    <x v="0"/>
  </r>
  <r>
    <n v="10"/>
    <x v="1"/>
    <x v="12"/>
    <x v="0"/>
    <x v="0"/>
  </r>
  <r>
    <n v="10"/>
    <x v="1"/>
    <x v="13"/>
    <x v="0"/>
    <x v="0"/>
  </r>
  <r>
    <n v="10"/>
    <x v="1"/>
    <x v="14"/>
    <x v="0"/>
    <x v="0"/>
  </r>
  <r>
    <n v="10"/>
    <x v="1"/>
    <x v="15"/>
    <x v="0"/>
    <x v="0"/>
  </r>
  <r>
    <n v="10"/>
    <x v="1"/>
    <x v="16"/>
    <x v="0"/>
    <x v="0"/>
  </r>
  <r>
    <m/>
    <x v="0"/>
    <x v="17"/>
    <x v="0"/>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3">
  <r>
    <x v="0"/>
    <x v="0"/>
    <x v="0"/>
    <x v="0"/>
    <n v="42"/>
    <x v="0"/>
    <x v="0"/>
    <n v="27"/>
    <x v="0"/>
  </r>
  <r>
    <x v="0"/>
    <x v="1"/>
    <x v="1"/>
    <x v="1"/>
    <n v="12"/>
    <x v="0"/>
    <x v="1"/>
    <n v="21"/>
    <x v="1"/>
  </r>
  <r>
    <x v="0"/>
    <x v="1"/>
    <x v="1"/>
    <x v="2"/>
    <n v="23"/>
    <x v="0"/>
    <x v="2"/>
    <n v="17"/>
    <x v="1"/>
  </r>
  <r>
    <x v="0"/>
    <x v="1"/>
    <x v="1"/>
    <x v="3"/>
    <n v="20"/>
    <x v="0"/>
    <x v="3"/>
    <n v="0"/>
    <x v="1"/>
  </r>
  <r>
    <x v="0"/>
    <x v="1"/>
    <x v="1"/>
    <x v="4"/>
    <n v="21"/>
    <x v="0"/>
    <x v="4"/>
    <n v="18"/>
    <x v="1"/>
  </r>
  <r>
    <x v="0"/>
    <x v="1"/>
    <x v="1"/>
    <x v="5"/>
    <n v="23"/>
    <x v="0"/>
    <x v="5"/>
    <n v="35"/>
    <x v="1"/>
  </r>
  <r>
    <x v="0"/>
    <x v="1"/>
    <x v="1"/>
    <x v="6"/>
    <n v="29"/>
    <x v="0"/>
    <x v="6"/>
    <n v="7"/>
    <x v="1"/>
  </r>
  <r>
    <x v="0"/>
    <x v="1"/>
    <x v="1"/>
    <x v="7"/>
    <n v="26"/>
    <x v="0"/>
    <x v="7"/>
    <n v="16"/>
    <x v="1"/>
  </r>
  <r>
    <x v="0"/>
    <x v="1"/>
    <x v="1"/>
    <x v="8"/>
    <n v="30"/>
    <x v="0"/>
    <x v="8"/>
    <n v="17"/>
    <x v="1"/>
  </r>
  <r>
    <x v="0"/>
    <x v="1"/>
    <x v="1"/>
    <x v="9"/>
    <n v="9"/>
    <x v="0"/>
    <x v="9"/>
    <n v="46"/>
    <x v="2"/>
  </r>
  <r>
    <x v="0"/>
    <x v="1"/>
    <x v="1"/>
    <x v="10"/>
    <n v="9"/>
    <x v="0"/>
    <x v="10"/>
    <n v="17"/>
    <x v="3"/>
  </r>
  <r>
    <x v="0"/>
    <x v="1"/>
    <x v="1"/>
    <x v="11"/>
    <n v="23"/>
    <x v="0"/>
    <x v="11"/>
    <n v="3"/>
    <x v="3"/>
  </r>
  <r>
    <x v="0"/>
    <x v="1"/>
    <x v="1"/>
    <x v="12"/>
    <n v="3"/>
    <x v="0"/>
    <x v="12"/>
    <n v="19"/>
    <x v="0"/>
  </r>
  <r>
    <x v="0"/>
    <x v="2"/>
    <x v="2"/>
    <x v="13"/>
    <n v="19"/>
    <x v="0"/>
    <x v="13"/>
    <n v="29"/>
    <x v="4"/>
  </r>
  <r>
    <x v="0"/>
    <x v="2"/>
    <x v="2"/>
    <x v="14"/>
    <n v="21"/>
    <x v="0"/>
    <x v="14"/>
    <n v="24"/>
    <x v="5"/>
  </r>
  <r>
    <x v="1"/>
    <x v="0"/>
    <x v="3"/>
    <x v="15"/>
    <n v="13"/>
    <x v="0"/>
    <x v="3"/>
    <n v="9"/>
    <x v="6"/>
  </r>
  <r>
    <x v="1"/>
    <x v="1"/>
    <x v="4"/>
    <x v="16"/>
    <n v="3"/>
    <x v="0"/>
    <x v="15"/>
    <n v="9"/>
    <x v="1"/>
  </r>
  <r>
    <x v="1"/>
    <x v="1"/>
    <x v="4"/>
    <x v="5"/>
    <n v="16"/>
    <x v="0"/>
    <x v="16"/>
    <n v="13"/>
    <x v="1"/>
  </r>
  <r>
    <x v="1"/>
    <x v="1"/>
    <x v="4"/>
    <x v="17"/>
    <n v="37"/>
    <x v="0"/>
    <x v="17"/>
    <n v="16"/>
    <x v="1"/>
  </r>
  <r>
    <x v="1"/>
    <x v="1"/>
    <x v="4"/>
    <x v="8"/>
    <n v="20"/>
    <x v="0"/>
    <x v="18"/>
    <n v="27"/>
    <x v="1"/>
  </r>
  <r>
    <x v="1"/>
    <x v="1"/>
    <x v="4"/>
    <x v="18"/>
    <n v="36"/>
    <x v="0"/>
    <x v="19"/>
    <n v="20"/>
    <x v="1"/>
  </r>
  <r>
    <x v="1"/>
    <x v="1"/>
    <x v="4"/>
    <x v="19"/>
    <n v="9"/>
    <x v="0"/>
    <x v="20"/>
    <n v="26"/>
    <x v="1"/>
  </r>
  <r>
    <x v="1"/>
    <x v="1"/>
    <x v="4"/>
    <x v="20"/>
    <n v="10"/>
    <x v="0"/>
    <x v="21"/>
    <n v="24"/>
    <x v="1"/>
  </r>
  <r>
    <x v="1"/>
    <x v="1"/>
    <x v="4"/>
    <x v="21"/>
    <n v="7"/>
    <x v="0"/>
    <x v="22"/>
    <n v="29"/>
    <x v="1"/>
  </r>
  <r>
    <x v="1"/>
    <x v="1"/>
    <x v="4"/>
    <x v="1"/>
    <n v="20"/>
    <x v="0"/>
    <x v="23"/>
    <n v="45"/>
    <x v="2"/>
  </r>
  <r>
    <x v="1"/>
    <x v="1"/>
    <x v="4"/>
    <x v="22"/>
    <n v="19"/>
    <x v="0"/>
    <x v="24"/>
    <n v="17"/>
    <x v="2"/>
  </r>
  <r>
    <x v="1"/>
    <x v="1"/>
    <x v="4"/>
    <x v="23"/>
    <n v="17"/>
    <x v="0"/>
    <x v="14"/>
    <n v="42"/>
    <x v="3"/>
  </r>
  <r>
    <x v="1"/>
    <x v="1"/>
    <x v="4"/>
    <x v="24"/>
    <n v="27"/>
    <x v="0"/>
    <x v="9"/>
    <n v="20"/>
    <x v="3"/>
  </r>
  <r>
    <x v="1"/>
    <x v="1"/>
    <x v="4"/>
    <x v="25"/>
    <n v="9"/>
    <x v="0"/>
    <x v="25"/>
    <n v="12"/>
    <x v="3"/>
  </r>
  <r>
    <x v="1"/>
    <x v="1"/>
    <x v="4"/>
    <x v="26"/>
    <n v="23"/>
    <x v="0"/>
    <x v="26"/>
    <n v="34"/>
    <x v="0"/>
  </r>
  <r>
    <x v="1"/>
    <x v="2"/>
    <x v="5"/>
    <x v="27"/>
    <n v="24"/>
    <x v="0"/>
    <x v="27"/>
    <n v="10"/>
    <x v="0"/>
  </r>
  <r>
    <x v="2"/>
    <x v="0"/>
    <x v="6"/>
    <x v="28"/>
    <n v="41"/>
    <x v="0"/>
    <x v="11"/>
    <n v="39"/>
    <x v="6"/>
  </r>
  <r>
    <x v="2"/>
    <x v="1"/>
    <x v="7"/>
    <x v="3"/>
    <n v="7"/>
    <x v="0"/>
    <x v="17"/>
    <n v="44"/>
    <x v="7"/>
  </r>
  <r>
    <x v="2"/>
    <x v="1"/>
    <x v="7"/>
    <x v="29"/>
    <n v="16"/>
    <x v="0"/>
    <x v="1"/>
    <n v="26"/>
    <x v="1"/>
  </r>
  <r>
    <x v="2"/>
    <x v="1"/>
    <x v="7"/>
    <x v="13"/>
    <n v="34"/>
    <x v="0"/>
    <x v="15"/>
    <n v="13"/>
    <x v="1"/>
  </r>
  <r>
    <x v="2"/>
    <x v="1"/>
    <x v="7"/>
    <x v="4"/>
    <n v="17"/>
    <x v="0"/>
    <x v="2"/>
    <n v="23"/>
    <x v="1"/>
  </r>
  <r>
    <x v="2"/>
    <x v="1"/>
    <x v="7"/>
    <x v="20"/>
    <n v="28"/>
    <x v="0"/>
    <x v="16"/>
    <n v="31"/>
    <x v="1"/>
  </r>
  <r>
    <x v="2"/>
    <x v="1"/>
    <x v="7"/>
    <x v="2"/>
    <n v="30"/>
    <x v="0"/>
    <x v="5"/>
    <n v="26"/>
    <x v="1"/>
  </r>
  <r>
    <x v="2"/>
    <x v="1"/>
    <x v="7"/>
    <x v="30"/>
    <n v="17"/>
    <x v="0"/>
    <x v="13"/>
    <n v="34"/>
    <x v="1"/>
  </r>
  <r>
    <x v="2"/>
    <x v="1"/>
    <x v="7"/>
    <x v="15"/>
    <n v="33"/>
    <x v="0"/>
    <x v="0"/>
    <n v="36"/>
    <x v="1"/>
  </r>
  <r>
    <x v="2"/>
    <x v="1"/>
    <x v="7"/>
    <x v="22"/>
    <n v="6"/>
    <x v="0"/>
    <x v="28"/>
    <n v="20"/>
    <x v="1"/>
  </r>
  <r>
    <x v="2"/>
    <x v="1"/>
    <x v="7"/>
    <x v="12"/>
    <n v="24"/>
    <x v="0"/>
    <x v="29"/>
    <n v="27"/>
    <x v="1"/>
  </r>
  <r>
    <x v="2"/>
    <x v="1"/>
    <x v="7"/>
    <x v="10"/>
    <n v="27"/>
    <x v="0"/>
    <x v="7"/>
    <n v="33"/>
    <x v="2"/>
  </r>
  <r>
    <x v="2"/>
    <x v="1"/>
    <x v="7"/>
    <x v="31"/>
    <n v="24"/>
    <x v="0"/>
    <x v="10"/>
    <n v="27"/>
    <x v="3"/>
  </r>
  <r>
    <x v="2"/>
    <x v="1"/>
    <x v="7"/>
    <x v="0"/>
    <n v="24"/>
    <x v="0"/>
    <x v="24"/>
    <n v="10"/>
    <x v="3"/>
  </r>
  <r>
    <x v="2"/>
    <x v="1"/>
    <x v="7"/>
    <x v="7"/>
    <n v="10"/>
    <x v="0"/>
    <x v="8"/>
    <n v="24"/>
    <x v="0"/>
  </r>
  <r>
    <x v="2"/>
    <x v="2"/>
    <x v="8"/>
    <x v="23"/>
    <n v="28"/>
    <x v="0"/>
    <x v="30"/>
    <n v="17"/>
    <x v="0"/>
  </r>
  <r>
    <x v="3"/>
    <x v="0"/>
    <x v="9"/>
    <x v="21"/>
    <n v="14"/>
    <x v="0"/>
    <x v="10"/>
    <n v="35"/>
    <x v="6"/>
  </r>
  <r>
    <x v="3"/>
    <x v="1"/>
    <x v="10"/>
    <x v="13"/>
    <n v="20"/>
    <x v="0"/>
    <x v="31"/>
    <n v="0"/>
    <x v="7"/>
  </r>
  <r>
    <x v="3"/>
    <x v="1"/>
    <x v="10"/>
    <x v="16"/>
    <n v="23"/>
    <x v="0"/>
    <x v="26"/>
    <n v="17"/>
    <x v="1"/>
  </r>
  <r>
    <x v="3"/>
    <x v="1"/>
    <x v="10"/>
    <x v="31"/>
    <n v="31"/>
    <x v="0"/>
    <x v="4"/>
    <n v="7"/>
    <x v="1"/>
  </r>
  <r>
    <x v="3"/>
    <x v="1"/>
    <x v="10"/>
    <x v="28"/>
    <n v="35"/>
    <x v="0"/>
    <x v="12"/>
    <n v="30"/>
    <x v="1"/>
  </r>
  <r>
    <x v="3"/>
    <x v="1"/>
    <x v="10"/>
    <x v="17"/>
    <n v="14"/>
    <x v="0"/>
    <x v="6"/>
    <n v="57"/>
    <x v="1"/>
  </r>
  <r>
    <x v="3"/>
    <x v="1"/>
    <x v="10"/>
    <x v="27"/>
    <n v="14"/>
    <x v="0"/>
    <x v="13"/>
    <n v="7"/>
    <x v="1"/>
  </r>
  <r>
    <x v="3"/>
    <x v="1"/>
    <x v="10"/>
    <x v="11"/>
    <n v="33"/>
    <x v="0"/>
    <x v="0"/>
    <n v="30"/>
    <x v="1"/>
  </r>
  <r>
    <x v="3"/>
    <x v="1"/>
    <x v="10"/>
    <x v="6"/>
    <n v="20"/>
    <x v="0"/>
    <x v="28"/>
    <n v="23"/>
    <x v="1"/>
  </r>
  <r>
    <x v="3"/>
    <x v="1"/>
    <x v="10"/>
    <x v="4"/>
    <n v="26"/>
    <x v="0"/>
    <x v="21"/>
    <n v="9"/>
    <x v="1"/>
  </r>
  <r>
    <x v="3"/>
    <x v="1"/>
    <x v="10"/>
    <x v="25"/>
    <n v="15"/>
    <x v="0"/>
    <x v="30"/>
    <n v="18"/>
    <x v="2"/>
  </r>
  <r>
    <x v="3"/>
    <x v="1"/>
    <x v="10"/>
    <x v="8"/>
    <n v="26"/>
    <x v="0"/>
    <x v="24"/>
    <n v="24"/>
    <x v="2"/>
  </r>
  <r>
    <x v="3"/>
    <x v="1"/>
    <x v="10"/>
    <x v="12"/>
    <n v="23"/>
    <x v="0"/>
    <x v="22"/>
    <n v="25"/>
    <x v="2"/>
  </r>
  <r>
    <x v="3"/>
    <x v="1"/>
    <x v="10"/>
    <x v="7"/>
    <n v="10"/>
    <x v="0"/>
    <x v="14"/>
    <n v="16"/>
    <x v="3"/>
  </r>
  <r>
    <x v="3"/>
    <x v="1"/>
    <x v="10"/>
    <x v="9"/>
    <n v="18"/>
    <x v="0"/>
    <x v="25"/>
    <n v="46"/>
    <x v="0"/>
  </r>
  <r>
    <x v="3"/>
    <x v="2"/>
    <x v="11"/>
    <x v="24"/>
    <n v="20"/>
    <x v="0"/>
    <x v="18"/>
    <n v="29"/>
    <x v="0"/>
  </r>
  <r>
    <x v="4"/>
    <x v="0"/>
    <x v="12"/>
    <x v="18"/>
    <n v="19"/>
    <x v="0"/>
    <x v="22"/>
    <n v="14"/>
    <x v="6"/>
  </r>
  <r>
    <x v="4"/>
    <x v="1"/>
    <x v="13"/>
    <x v="16"/>
    <n v="16"/>
    <x v="0"/>
    <x v="3"/>
    <n v="20"/>
    <x v="1"/>
  </r>
  <r>
    <x v="4"/>
    <x v="1"/>
    <x v="13"/>
    <x v="1"/>
    <n v="17"/>
    <x v="0"/>
    <x v="4"/>
    <n v="14"/>
    <x v="1"/>
  </r>
  <r>
    <x v="4"/>
    <x v="1"/>
    <x v="13"/>
    <x v="25"/>
    <n v="23"/>
    <x v="0"/>
    <x v="16"/>
    <n v="26"/>
    <x v="1"/>
  </r>
  <r>
    <x v="4"/>
    <x v="1"/>
    <x v="13"/>
    <x v="11"/>
    <n v="27"/>
    <x v="0"/>
    <x v="5"/>
    <n v="24"/>
    <x v="1"/>
  </r>
  <r>
    <x v="4"/>
    <x v="1"/>
    <x v="13"/>
    <x v="17"/>
    <n v="10"/>
    <x v="0"/>
    <x v="31"/>
    <n v="16"/>
    <x v="1"/>
  </r>
  <r>
    <x v="4"/>
    <x v="1"/>
    <x v="13"/>
    <x v="14"/>
    <n v="27"/>
    <x v="0"/>
    <x v="27"/>
    <n v="22"/>
    <x v="1"/>
  </r>
  <r>
    <x v="4"/>
    <x v="1"/>
    <x v="13"/>
    <x v="5"/>
    <n v="7"/>
    <x v="0"/>
    <x v="29"/>
    <n v="34"/>
    <x v="1"/>
  </r>
  <r>
    <x v="4"/>
    <x v="1"/>
    <x v="13"/>
    <x v="6"/>
    <n v="30"/>
    <x v="0"/>
    <x v="20"/>
    <n v="9"/>
    <x v="1"/>
  </r>
  <r>
    <x v="4"/>
    <x v="1"/>
    <x v="13"/>
    <x v="3"/>
    <n v="30"/>
    <x v="0"/>
    <x v="23"/>
    <n v="17"/>
    <x v="2"/>
  </r>
  <r>
    <x v="4"/>
    <x v="1"/>
    <x v="13"/>
    <x v="10"/>
    <n v="16"/>
    <x v="0"/>
    <x v="9"/>
    <n v="10"/>
    <x v="2"/>
  </r>
  <r>
    <x v="4"/>
    <x v="1"/>
    <x v="13"/>
    <x v="26"/>
    <n v="35"/>
    <x v="0"/>
    <x v="12"/>
    <n v="31"/>
    <x v="3"/>
  </r>
  <r>
    <x v="4"/>
    <x v="1"/>
    <x v="13"/>
    <x v="0"/>
    <n v="42"/>
    <x v="0"/>
    <x v="6"/>
    <n v="34"/>
    <x v="0"/>
  </r>
  <r>
    <x v="4"/>
    <x v="2"/>
    <x v="14"/>
    <x v="19"/>
    <n v="20"/>
    <x v="0"/>
    <x v="2"/>
    <n v="17"/>
    <x v="0"/>
  </r>
  <r>
    <x v="5"/>
    <x v="0"/>
    <x v="15"/>
    <x v="8"/>
    <n v="28"/>
    <x v="0"/>
    <x v="15"/>
    <n v="23"/>
    <x v="6"/>
  </r>
  <r>
    <x v="5"/>
    <x v="1"/>
    <x v="16"/>
    <x v="22"/>
    <n v="20"/>
    <x v="0"/>
    <x v="26"/>
    <n v="17"/>
    <x v="1"/>
  </r>
  <r>
    <x v="5"/>
    <x v="1"/>
    <x v="16"/>
    <x v="20"/>
    <n v="17"/>
    <x v="0"/>
    <x v="6"/>
    <n v="33"/>
    <x v="1"/>
  </r>
  <r>
    <x v="5"/>
    <x v="1"/>
    <x v="16"/>
    <x v="26"/>
    <n v="10"/>
    <x v="0"/>
    <x v="13"/>
    <n v="23"/>
    <x v="1"/>
  </r>
  <r>
    <x v="5"/>
    <x v="1"/>
    <x v="16"/>
    <x v="27"/>
    <n v="38"/>
    <x v="0"/>
    <x v="19"/>
    <n v="52"/>
    <x v="1"/>
  </r>
  <r>
    <x v="5"/>
    <x v="1"/>
    <x v="16"/>
    <x v="18"/>
    <n v="24"/>
    <x v="0"/>
    <x v="28"/>
    <n v="17"/>
    <x v="1"/>
  </r>
  <r>
    <x v="5"/>
    <x v="1"/>
    <x v="16"/>
    <x v="21"/>
    <n v="27"/>
    <x v="0"/>
    <x v="21"/>
    <n v="24"/>
    <x v="1"/>
  </r>
  <r>
    <x v="5"/>
    <x v="1"/>
    <x v="16"/>
    <x v="25"/>
    <n v="24"/>
    <x v="0"/>
    <x v="8"/>
    <n v="26"/>
    <x v="1"/>
  </r>
  <r>
    <x v="5"/>
    <x v="1"/>
    <x v="16"/>
    <x v="30"/>
    <n v="33"/>
    <x v="0"/>
    <x v="30"/>
    <n v="38"/>
    <x v="2"/>
  </r>
  <r>
    <x v="5"/>
    <x v="1"/>
    <x v="16"/>
    <x v="28"/>
    <n v="27"/>
    <x v="0"/>
    <x v="17"/>
    <n v="17"/>
    <x v="2"/>
  </r>
  <r>
    <x v="5"/>
    <x v="1"/>
    <x v="16"/>
    <x v="4"/>
    <n v="19"/>
    <x v="0"/>
    <x v="18"/>
    <n v="13"/>
    <x v="3"/>
  </r>
  <r>
    <x v="5"/>
    <x v="1"/>
    <x v="16"/>
    <x v="14"/>
    <n v="17"/>
    <x v="0"/>
    <x v="23"/>
    <n v="16"/>
    <x v="3"/>
  </r>
  <r>
    <x v="5"/>
    <x v="1"/>
    <x v="16"/>
    <x v="12"/>
    <n v="23"/>
    <x v="0"/>
    <x v="14"/>
    <n v="10"/>
    <x v="0"/>
  </r>
  <r>
    <x v="5"/>
    <x v="2"/>
    <x v="17"/>
    <x v="9"/>
    <n v="22"/>
    <x v="0"/>
    <x v="7"/>
    <n v="36"/>
    <x v="0"/>
  </r>
  <r>
    <x v="6"/>
    <x v="0"/>
    <x v="18"/>
    <x v="0"/>
    <n v="30"/>
    <x v="0"/>
    <x v="23"/>
    <n v="31"/>
    <x v="6"/>
  </r>
  <r>
    <x v="6"/>
    <x v="1"/>
    <x v="19"/>
    <x v="30"/>
    <n v="27"/>
    <x v="0"/>
    <x v="1"/>
    <n v="30"/>
    <x v="1"/>
  </r>
  <r>
    <x v="6"/>
    <x v="1"/>
    <x v="19"/>
    <x v="11"/>
    <n v="3"/>
    <x v="0"/>
    <x v="2"/>
    <n v="17"/>
    <x v="1"/>
  </r>
  <r>
    <x v="6"/>
    <x v="1"/>
    <x v="19"/>
    <x v="17"/>
    <n v="12"/>
    <x v="0"/>
    <x v="4"/>
    <n v="9"/>
    <x v="1"/>
  </r>
  <r>
    <x v="6"/>
    <x v="1"/>
    <x v="19"/>
    <x v="6"/>
    <n v="27"/>
    <x v="0"/>
    <x v="16"/>
    <n v="0"/>
    <x v="1"/>
  </r>
  <r>
    <x v="6"/>
    <x v="1"/>
    <x v="19"/>
    <x v="13"/>
    <n v="26"/>
    <x v="0"/>
    <x v="10"/>
    <n v="17"/>
    <x v="1"/>
  </r>
  <r>
    <x v="6"/>
    <x v="1"/>
    <x v="19"/>
    <x v="1"/>
    <n v="27"/>
    <x v="0"/>
    <x v="31"/>
    <n v="30"/>
    <x v="1"/>
  </r>
  <r>
    <x v="6"/>
    <x v="1"/>
    <x v="19"/>
    <x v="3"/>
    <n v="16"/>
    <x v="0"/>
    <x v="13"/>
    <n v="24"/>
    <x v="1"/>
  </r>
  <r>
    <x v="6"/>
    <x v="1"/>
    <x v="19"/>
    <x v="31"/>
    <n v="14"/>
    <x v="0"/>
    <x v="20"/>
    <n v="29"/>
    <x v="1"/>
  </r>
  <r>
    <x v="6"/>
    <x v="1"/>
    <x v="19"/>
    <x v="5"/>
    <n v="0"/>
    <x v="0"/>
    <x v="9"/>
    <n v="33"/>
    <x v="1"/>
  </r>
  <r>
    <x v="6"/>
    <x v="1"/>
    <x v="19"/>
    <x v="23"/>
    <n v="40"/>
    <x v="0"/>
    <x v="11"/>
    <n v="10"/>
    <x v="2"/>
  </r>
  <r>
    <x v="6"/>
    <x v="1"/>
    <x v="19"/>
    <x v="10"/>
    <n v="24"/>
    <x v="0"/>
    <x v="27"/>
    <n v="7"/>
    <x v="3"/>
  </r>
  <r>
    <x v="6"/>
    <x v="1"/>
    <x v="19"/>
    <x v="29"/>
    <n v="0"/>
    <x v="0"/>
    <x v="24"/>
    <n v="21"/>
    <x v="3"/>
  </r>
  <r>
    <x v="6"/>
    <x v="1"/>
    <x v="19"/>
    <x v="2"/>
    <n v="7"/>
    <x v="0"/>
    <x v="0"/>
    <n v="23"/>
    <x v="0"/>
  </r>
  <r>
    <x v="6"/>
    <x v="2"/>
    <x v="20"/>
    <x v="24"/>
    <n v="24"/>
    <x v="0"/>
    <x v="29"/>
    <n v="34"/>
    <x v="0"/>
  </r>
  <r>
    <x v="7"/>
    <x v="0"/>
    <x v="21"/>
    <x v="22"/>
    <n v="0"/>
    <x v="0"/>
    <x v="21"/>
    <n v="40"/>
    <x v="6"/>
  </r>
  <r>
    <x v="7"/>
    <x v="1"/>
    <x v="22"/>
    <x v="19"/>
    <n v="33"/>
    <x v="0"/>
    <x v="4"/>
    <n v="16"/>
    <x v="7"/>
  </r>
  <r>
    <x v="7"/>
    <x v="1"/>
    <x v="22"/>
    <x v="7"/>
    <n v="14"/>
    <x v="0"/>
    <x v="1"/>
    <n v="34"/>
    <x v="1"/>
  </r>
  <r>
    <x v="7"/>
    <x v="1"/>
    <x v="22"/>
    <x v="9"/>
    <n v="23"/>
    <x v="0"/>
    <x v="3"/>
    <n v="24"/>
    <x v="1"/>
  </r>
  <r>
    <x v="7"/>
    <x v="1"/>
    <x v="22"/>
    <x v="21"/>
    <n v="12"/>
    <x v="0"/>
    <x v="19"/>
    <n v="20"/>
    <x v="1"/>
  </r>
  <r>
    <x v="7"/>
    <x v="1"/>
    <x v="22"/>
    <x v="14"/>
    <n v="13"/>
    <x v="0"/>
    <x v="0"/>
    <n v="21"/>
    <x v="1"/>
  </r>
  <r>
    <x v="7"/>
    <x v="1"/>
    <x v="22"/>
    <x v="2"/>
    <n v="25"/>
    <x v="0"/>
    <x v="28"/>
    <n v="20"/>
    <x v="1"/>
  </r>
  <r>
    <x v="7"/>
    <x v="1"/>
    <x v="22"/>
    <x v="25"/>
    <n v="10"/>
    <x v="0"/>
    <x v="29"/>
    <n v="33"/>
    <x v="1"/>
  </r>
  <r>
    <x v="7"/>
    <x v="1"/>
    <x v="22"/>
    <x v="11"/>
    <n v="17"/>
    <x v="0"/>
    <x v="22"/>
    <n v="3"/>
    <x v="1"/>
  </r>
  <r>
    <x v="7"/>
    <x v="1"/>
    <x v="22"/>
    <x v="15"/>
    <n v="38"/>
    <x v="0"/>
    <x v="25"/>
    <n v="41"/>
    <x v="2"/>
  </r>
  <r>
    <x v="7"/>
    <x v="1"/>
    <x v="22"/>
    <x v="23"/>
    <n v="33"/>
    <x v="0"/>
    <x v="8"/>
    <n v="19"/>
    <x v="3"/>
  </r>
  <r>
    <x v="7"/>
    <x v="1"/>
    <x v="22"/>
    <x v="4"/>
    <n v="20"/>
    <x v="0"/>
    <x v="5"/>
    <n v="15"/>
    <x v="0"/>
  </r>
  <r>
    <x v="7"/>
    <x v="2"/>
    <x v="23"/>
    <x v="29"/>
    <n v="19"/>
    <x v="0"/>
    <x v="18"/>
    <n v="29"/>
    <x v="0"/>
  </r>
  <r>
    <x v="8"/>
    <x v="0"/>
    <x v="24"/>
    <x v="16"/>
    <n v="21"/>
    <x v="0"/>
    <x v="28"/>
    <n v="34"/>
    <x v="6"/>
  </r>
  <r>
    <x v="8"/>
    <x v="1"/>
    <x v="25"/>
    <x v="2"/>
    <n v="17"/>
    <x v="0"/>
    <x v="15"/>
    <n v="20"/>
    <x v="1"/>
  </r>
  <r>
    <x v="8"/>
    <x v="1"/>
    <x v="25"/>
    <x v="9"/>
    <n v="20"/>
    <x v="0"/>
    <x v="6"/>
    <n v="14"/>
    <x v="1"/>
  </r>
  <r>
    <x v="8"/>
    <x v="1"/>
    <x v="25"/>
    <x v="31"/>
    <n v="7"/>
    <x v="0"/>
    <x v="17"/>
    <n v="23"/>
    <x v="1"/>
  </r>
  <r>
    <x v="8"/>
    <x v="1"/>
    <x v="25"/>
    <x v="30"/>
    <n v="10"/>
    <x v="0"/>
    <x v="19"/>
    <n v="30"/>
    <x v="1"/>
  </r>
  <r>
    <x v="8"/>
    <x v="1"/>
    <x v="25"/>
    <x v="28"/>
    <n v="51"/>
    <x v="0"/>
    <x v="27"/>
    <n v="17"/>
    <x v="1"/>
  </r>
  <r>
    <x v="8"/>
    <x v="1"/>
    <x v="25"/>
    <x v="3"/>
    <n v="20"/>
    <x v="0"/>
    <x v="7"/>
    <n v="23"/>
    <x v="1"/>
  </r>
  <r>
    <x v="8"/>
    <x v="1"/>
    <x v="25"/>
    <x v="29"/>
    <n v="23"/>
    <x v="0"/>
    <x v="29"/>
    <n v="51"/>
    <x v="1"/>
  </r>
  <r>
    <x v="8"/>
    <x v="1"/>
    <x v="25"/>
    <x v="24"/>
    <n v="17"/>
    <x v="0"/>
    <x v="25"/>
    <n v="14"/>
    <x v="2"/>
  </r>
  <r>
    <x v="8"/>
    <x v="1"/>
    <x v="25"/>
    <x v="5"/>
    <n v="20"/>
    <x v="0"/>
    <x v="11"/>
    <n v="10"/>
    <x v="2"/>
  </r>
  <r>
    <x v="8"/>
    <x v="1"/>
    <x v="25"/>
    <x v="0"/>
    <n v="17"/>
    <x v="0"/>
    <x v="12"/>
    <n v="28"/>
    <x v="3"/>
  </r>
  <r>
    <x v="8"/>
    <x v="1"/>
    <x v="25"/>
    <x v="7"/>
    <n v="27"/>
    <x v="0"/>
    <x v="31"/>
    <n v="24"/>
    <x v="0"/>
  </r>
  <r>
    <x v="8"/>
    <x v="2"/>
    <x v="26"/>
    <x v="27"/>
    <n v="30"/>
    <x v="0"/>
    <x v="10"/>
    <n v="17"/>
    <x v="0"/>
  </r>
  <r>
    <x v="9"/>
    <x v="0"/>
    <x v="27"/>
    <x v="10"/>
    <n v="22"/>
    <x v="0"/>
    <x v="30"/>
    <n v="16"/>
    <x v="6"/>
  </r>
  <r>
    <x v="9"/>
    <x v="1"/>
    <x v="28"/>
    <x v="13"/>
    <n v="47"/>
    <x v="0"/>
    <x v="1"/>
    <n v="10"/>
    <x v="1"/>
  </r>
  <r>
    <x v="9"/>
    <x v="1"/>
    <x v="28"/>
    <x v="26"/>
    <n v="23"/>
    <x v="0"/>
    <x v="2"/>
    <n v="16"/>
    <x v="1"/>
  </r>
  <r>
    <x v="9"/>
    <x v="1"/>
    <x v="28"/>
    <x v="4"/>
    <n v="20"/>
    <x v="0"/>
    <x v="16"/>
    <n v="17"/>
    <x v="1"/>
  </r>
  <r>
    <x v="9"/>
    <x v="1"/>
    <x v="28"/>
    <x v="20"/>
    <n v="24"/>
    <x v="0"/>
    <x v="5"/>
    <n v="38"/>
    <x v="1"/>
  </r>
  <r>
    <x v="9"/>
    <x v="1"/>
    <x v="28"/>
    <x v="14"/>
    <n v="17"/>
    <x v="0"/>
    <x v="17"/>
    <n v="20"/>
    <x v="1"/>
  </r>
  <r>
    <x v="9"/>
    <x v="1"/>
    <x v="28"/>
    <x v="31"/>
    <n v="20"/>
    <x v="0"/>
    <x v="7"/>
    <n v="24"/>
    <x v="1"/>
  </r>
  <r>
    <x v="9"/>
    <x v="1"/>
    <x v="28"/>
    <x v="1"/>
    <n v="10"/>
    <x v="0"/>
    <x v="22"/>
    <n v="15"/>
    <x v="1"/>
  </r>
  <r>
    <x v="9"/>
    <x v="1"/>
    <x v="28"/>
    <x v="19"/>
    <n v="38"/>
    <x v="0"/>
    <x v="8"/>
    <n v="30"/>
    <x v="1"/>
  </r>
  <r>
    <x v="9"/>
    <x v="1"/>
    <x v="28"/>
    <x v="15"/>
    <n v="7"/>
    <x v="0"/>
    <x v="9"/>
    <n v="33"/>
    <x v="2"/>
  </r>
  <r>
    <x v="9"/>
    <x v="1"/>
    <x v="28"/>
    <x v="23"/>
    <n v="7"/>
    <x v="0"/>
    <x v="26"/>
    <n v="27"/>
    <x v="3"/>
  </r>
  <r>
    <x v="9"/>
    <x v="1"/>
    <x v="28"/>
    <x v="12"/>
    <n v="21"/>
    <x v="0"/>
    <x v="11"/>
    <n v="31"/>
    <x v="3"/>
  </r>
  <r>
    <x v="9"/>
    <x v="1"/>
    <x v="28"/>
    <x v="18"/>
    <n v="41"/>
    <x v="0"/>
    <x v="14"/>
    <n v="16"/>
    <x v="0"/>
  </r>
  <r>
    <x v="9"/>
    <x v="2"/>
    <x v="29"/>
    <x v="22"/>
    <n v="21"/>
    <x v="0"/>
    <x v="15"/>
    <n v="45"/>
    <x v="0"/>
  </r>
  <r>
    <x v="10"/>
    <x v="1"/>
    <x v="30"/>
    <x v="30"/>
    <n v="30"/>
    <x v="0"/>
    <x v="31"/>
    <n v="20"/>
    <x v="1"/>
  </r>
  <r>
    <x v="10"/>
    <x v="0"/>
    <x v="31"/>
    <x v="17"/>
    <n v="17"/>
    <x v="0"/>
    <x v="20"/>
    <n v="40"/>
    <x v="6"/>
  </r>
  <r>
    <x v="10"/>
    <x v="1"/>
    <x v="30"/>
    <x v="27"/>
    <n v="27"/>
    <x v="0"/>
    <x v="2"/>
    <n v="24"/>
    <x v="1"/>
  </r>
  <r>
    <x v="10"/>
    <x v="1"/>
    <x v="30"/>
    <x v="6"/>
    <n v="19"/>
    <x v="0"/>
    <x v="4"/>
    <n v="7"/>
    <x v="1"/>
  </r>
  <r>
    <x v="10"/>
    <x v="1"/>
    <x v="30"/>
    <x v="3"/>
    <n v="23"/>
    <x v="0"/>
    <x v="10"/>
    <n v="0"/>
    <x v="1"/>
  </r>
  <r>
    <x v="10"/>
    <x v="1"/>
    <x v="30"/>
    <x v="5"/>
    <n v="21"/>
    <x v="0"/>
    <x v="6"/>
    <n v="31"/>
    <x v="1"/>
  </r>
  <r>
    <x v="10"/>
    <x v="1"/>
    <x v="30"/>
    <x v="28"/>
    <n v="7"/>
    <x v="0"/>
    <x v="13"/>
    <n v="24"/>
    <x v="1"/>
  </r>
  <r>
    <x v="10"/>
    <x v="1"/>
    <x v="30"/>
    <x v="24"/>
    <n v="31"/>
    <x v="0"/>
    <x v="19"/>
    <n v="34"/>
    <x v="1"/>
  </r>
  <r>
    <x v="10"/>
    <x v="1"/>
    <x v="30"/>
    <x v="0"/>
    <n v="9"/>
    <x v="0"/>
    <x v="27"/>
    <n v="12"/>
    <x v="1"/>
  </r>
  <r>
    <x v="10"/>
    <x v="1"/>
    <x v="30"/>
    <x v="16"/>
    <n v="24"/>
    <x v="0"/>
    <x v="24"/>
    <n v="54"/>
    <x v="2"/>
  </r>
  <r>
    <x v="10"/>
    <x v="1"/>
    <x v="30"/>
    <x v="31"/>
    <n v="20"/>
    <x v="0"/>
    <x v="14"/>
    <n v="17"/>
    <x v="3"/>
  </r>
  <r>
    <x v="10"/>
    <x v="1"/>
    <x v="30"/>
    <x v="18"/>
    <n v="33"/>
    <x v="0"/>
    <x v="23"/>
    <n v="8"/>
    <x v="3"/>
  </r>
  <r>
    <x v="10"/>
    <x v="1"/>
    <x v="30"/>
    <x v="8"/>
    <n v="37"/>
    <x v="0"/>
    <x v="12"/>
    <n v="9"/>
    <x v="0"/>
  </r>
  <r>
    <x v="10"/>
    <x v="2"/>
    <x v="32"/>
    <x v="2"/>
    <n v="34"/>
    <x v="0"/>
    <x v="25"/>
    <n v="31"/>
    <x v="0"/>
  </r>
  <r>
    <x v="11"/>
    <x v="0"/>
    <x v="33"/>
    <x v="19"/>
    <n v="30"/>
    <x v="0"/>
    <x v="5"/>
    <n v="23"/>
    <x v="8"/>
  </r>
  <r>
    <x v="11"/>
    <x v="0"/>
    <x v="33"/>
    <x v="14"/>
    <n v="28"/>
    <x v="0"/>
    <x v="12"/>
    <n v="6"/>
    <x v="9"/>
  </r>
  <r>
    <x v="11"/>
    <x v="0"/>
    <x v="33"/>
    <x v="12"/>
    <n v="10"/>
    <x v="0"/>
    <x v="8"/>
    <n v="20"/>
    <x v="0"/>
  </r>
  <r>
    <x v="11"/>
    <x v="1"/>
    <x v="34"/>
    <x v="30"/>
    <n v="20"/>
    <x v="0"/>
    <x v="26"/>
    <n v="34"/>
    <x v="1"/>
  </r>
  <r>
    <x v="11"/>
    <x v="1"/>
    <x v="34"/>
    <x v="20"/>
    <n v="16"/>
    <x v="0"/>
    <x v="3"/>
    <n v="30"/>
    <x v="1"/>
  </r>
  <r>
    <x v="11"/>
    <x v="1"/>
    <x v="34"/>
    <x v="17"/>
    <n v="20"/>
    <x v="0"/>
    <x v="16"/>
    <n v="16"/>
    <x v="1"/>
  </r>
  <r>
    <x v="11"/>
    <x v="1"/>
    <x v="34"/>
    <x v="16"/>
    <n v="16"/>
    <x v="0"/>
    <x v="18"/>
    <n v="10"/>
    <x v="1"/>
  </r>
  <r>
    <x v="11"/>
    <x v="1"/>
    <x v="34"/>
    <x v="22"/>
    <n v="17"/>
    <x v="0"/>
    <x v="0"/>
    <n v="35"/>
    <x v="1"/>
  </r>
  <r>
    <x v="11"/>
    <x v="1"/>
    <x v="34"/>
    <x v="11"/>
    <n v="35"/>
    <x v="0"/>
    <x v="28"/>
    <n v="27"/>
    <x v="1"/>
  </r>
  <r>
    <x v="11"/>
    <x v="1"/>
    <x v="34"/>
    <x v="21"/>
    <n v="3"/>
    <x v="0"/>
    <x v="29"/>
    <n v="31"/>
    <x v="1"/>
  </r>
  <r>
    <x v="11"/>
    <x v="1"/>
    <x v="34"/>
    <x v="13"/>
    <n v="20"/>
    <x v="0"/>
    <x v="9"/>
    <n v="26"/>
    <x v="2"/>
  </r>
  <r>
    <x v="11"/>
    <x v="1"/>
    <x v="34"/>
    <x v="10"/>
    <n v="24"/>
    <x v="0"/>
    <x v="11"/>
    <n v="13"/>
    <x v="2"/>
  </r>
  <r>
    <x v="11"/>
    <x v="1"/>
    <x v="34"/>
    <x v="6"/>
    <n v="24"/>
    <x v="0"/>
    <x v="30"/>
    <n v="27"/>
    <x v="3"/>
  </r>
  <r>
    <x v="11"/>
    <x v="1"/>
    <x v="34"/>
    <x v="29"/>
    <n v="14"/>
    <x v="0"/>
    <x v="23"/>
    <n v="21"/>
    <x v="3"/>
  </r>
  <r>
    <x v="11"/>
    <x v="1"/>
    <x v="34"/>
    <x v="26"/>
    <n v="28"/>
    <x v="0"/>
    <x v="20"/>
    <n v="31"/>
    <x v="0"/>
  </r>
  <r>
    <x v="11"/>
    <x v="2"/>
    <x v="35"/>
    <x v="15"/>
    <n v="16"/>
    <x v="0"/>
    <x v="21"/>
    <n v="23"/>
    <x v="0"/>
  </r>
  <r>
    <x v="12"/>
    <x v="0"/>
    <x v="36"/>
    <x v="24"/>
    <n v="14"/>
    <x v="0"/>
    <x v="12"/>
    <n v="38"/>
    <x v="6"/>
  </r>
  <r>
    <x v="12"/>
    <x v="1"/>
    <x v="37"/>
    <x v="19"/>
    <n v="14"/>
    <x v="0"/>
    <x v="26"/>
    <n v="9"/>
    <x v="1"/>
  </r>
  <r>
    <x v="12"/>
    <x v="1"/>
    <x v="37"/>
    <x v="18"/>
    <n v="23"/>
    <x v="0"/>
    <x v="1"/>
    <n v="3"/>
    <x v="1"/>
  </r>
  <r>
    <x v="12"/>
    <x v="1"/>
    <x v="37"/>
    <x v="25"/>
    <n v="15"/>
    <x v="0"/>
    <x v="2"/>
    <n v="14"/>
    <x v="1"/>
  </r>
  <r>
    <x v="12"/>
    <x v="1"/>
    <x v="37"/>
    <x v="30"/>
    <n v="20"/>
    <x v="0"/>
    <x v="10"/>
    <n v="26"/>
    <x v="1"/>
  </r>
  <r>
    <x v="12"/>
    <x v="1"/>
    <x v="37"/>
    <x v="9"/>
    <n v="10"/>
    <x v="0"/>
    <x v="17"/>
    <n v="30"/>
    <x v="1"/>
  </r>
  <r>
    <x v="12"/>
    <x v="1"/>
    <x v="37"/>
    <x v="29"/>
    <n v="9"/>
    <x v="0"/>
    <x v="31"/>
    <n v="35"/>
    <x v="1"/>
  </r>
  <r>
    <x v="12"/>
    <x v="1"/>
    <x v="37"/>
    <x v="11"/>
    <n v="21"/>
    <x v="0"/>
    <x v="19"/>
    <n v="31"/>
    <x v="1"/>
  </r>
  <r>
    <x v="12"/>
    <x v="1"/>
    <x v="37"/>
    <x v="0"/>
    <n v="31"/>
    <x v="0"/>
    <x v="28"/>
    <n v="38"/>
    <x v="1"/>
  </r>
  <r>
    <x v="12"/>
    <x v="1"/>
    <x v="37"/>
    <x v="15"/>
    <n v="13"/>
    <x v="0"/>
    <x v="7"/>
    <n v="24"/>
    <x v="1"/>
  </r>
  <r>
    <x v="12"/>
    <x v="1"/>
    <x v="37"/>
    <x v="27"/>
    <n v="20"/>
    <x v="0"/>
    <x v="21"/>
    <n v="44"/>
    <x v="1"/>
  </r>
  <r>
    <x v="12"/>
    <x v="1"/>
    <x v="37"/>
    <x v="20"/>
    <n v="10"/>
    <x v="0"/>
    <x v="24"/>
    <n v="19"/>
    <x v="2"/>
  </r>
  <r>
    <x v="12"/>
    <x v="1"/>
    <x v="37"/>
    <x v="28"/>
    <n v="32"/>
    <x v="0"/>
    <x v="30"/>
    <n v="16"/>
    <x v="3"/>
  </r>
  <r>
    <x v="12"/>
    <x v="1"/>
    <x v="37"/>
    <x v="12"/>
    <n v="17"/>
    <x v="0"/>
    <x v="23"/>
    <n v="24"/>
    <x v="3"/>
  </r>
  <r>
    <x v="12"/>
    <x v="1"/>
    <x v="37"/>
    <x v="8"/>
    <n v="10"/>
    <x v="0"/>
    <x v="25"/>
    <n v="24"/>
    <x v="0"/>
  </r>
  <r>
    <x v="12"/>
    <x v="2"/>
    <x v="38"/>
    <x v="4"/>
    <n v="23"/>
    <x v="0"/>
    <x v="3"/>
    <n v="20"/>
    <x v="0"/>
  </r>
  <r>
    <x v="13"/>
    <x v="0"/>
    <x v="39"/>
    <x v="13"/>
    <n v="17"/>
    <x v="0"/>
    <x v="26"/>
    <n v="20"/>
    <x v="6"/>
  </r>
  <r>
    <x v="13"/>
    <x v="1"/>
    <x v="40"/>
    <x v="9"/>
    <n v="7"/>
    <x v="0"/>
    <x v="1"/>
    <n v="13"/>
    <x v="1"/>
  </r>
  <r>
    <x v="13"/>
    <x v="1"/>
    <x v="40"/>
    <x v="19"/>
    <n v="24"/>
    <x v="0"/>
    <x v="15"/>
    <n v="31"/>
    <x v="1"/>
  </r>
  <r>
    <x v="13"/>
    <x v="1"/>
    <x v="40"/>
    <x v="21"/>
    <n v="33"/>
    <x v="0"/>
    <x v="3"/>
    <n v="7"/>
    <x v="1"/>
  </r>
  <r>
    <x v="13"/>
    <x v="1"/>
    <x v="40"/>
    <x v="26"/>
    <n v="27"/>
    <x v="0"/>
    <x v="4"/>
    <n v="21"/>
    <x v="1"/>
  </r>
  <r>
    <x v="13"/>
    <x v="1"/>
    <x v="40"/>
    <x v="25"/>
    <n v="26"/>
    <x v="0"/>
    <x v="6"/>
    <n v="16"/>
    <x v="1"/>
  </r>
  <r>
    <x v="13"/>
    <x v="1"/>
    <x v="40"/>
    <x v="10"/>
    <n v="24"/>
    <x v="0"/>
    <x v="17"/>
    <n v="30"/>
    <x v="1"/>
  </r>
  <r>
    <x v="13"/>
    <x v="1"/>
    <x v="40"/>
    <x v="7"/>
    <n v="15"/>
    <x v="0"/>
    <x v="18"/>
    <n v="26"/>
    <x v="1"/>
  </r>
  <r>
    <x v="13"/>
    <x v="1"/>
    <x v="40"/>
    <x v="27"/>
    <n v="24"/>
    <x v="0"/>
    <x v="22"/>
    <n v="21"/>
    <x v="1"/>
  </r>
  <r>
    <x v="13"/>
    <x v="1"/>
    <x v="40"/>
    <x v="17"/>
    <n v="7"/>
    <x v="0"/>
    <x v="30"/>
    <n v="12"/>
    <x v="2"/>
  </r>
  <r>
    <x v="13"/>
    <x v="1"/>
    <x v="40"/>
    <x v="1"/>
    <n v="0"/>
    <x v="0"/>
    <x v="14"/>
    <n v="23"/>
    <x v="2"/>
  </r>
  <r>
    <x v="13"/>
    <x v="1"/>
    <x v="40"/>
    <x v="24"/>
    <n v="13"/>
    <x v="0"/>
    <x v="24"/>
    <n v="30"/>
    <x v="2"/>
  </r>
  <r>
    <x v="13"/>
    <x v="1"/>
    <x v="40"/>
    <x v="23"/>
    <n v="30"/>
    <x v="0"/>
    <x v="27"/>
    <n v="10"/>
    <x v="3"/>
  </r>
  <r>
    <x v="13"/>
    <x v="1"/>
    <x v="40"/>
    <x v="8"/>
    <n v="43"/>
    <x v="0"/>
    <x v="9"/>
    <n v="35"/>
    <x v="3"/>
  </r>
  <r>
    <x v="13"/>
    <x v="1"/>
    <x v="40"/>
    <x v="3"/>
    <n v="38"/>
    <x v="0"/>
    <x v="20"/>
    <n v="39"/>
    <x v="0"/>
  </r>
  <r>
    <x v="13"/>
    <x v="2"/>
    <x v="41"/>
    <x v="18"/>
    <n v="20"/>
    <x v="0"/>
    <x v="31"/>
    <n v="27"/>
    <x v="0"/>
  </r>
  <r>
    <x v="14"/>
    <x v="0"/>
    <x v="42"/>
    <x v="29"/>
    <n v="25"/>
    <x v="0"/>
    <x v="16"/>
    <n v="13"/>
    <x v="6"/>
  </r>
  <r>
    <x v="14"/>
    <x v="3"/>
    <x v="43"/>
    <x v="21"/>
    <n v="10"/>
    <x v="0"/>
    <x v="5"/>
    <n v="20"/>
    <x v="9"/>
  </r>
  <r>
    <x v="14"/>
    <x v="3"/>
    <x v="43"/>
    <x v="14"/>
    <n v="13"/>
    <x v="0"/>
    <x v="18"/>
    <n v="30"/>
    <x v="6"/>
  </r>
  <r>
    <x v="14"/>
    <x v="1"/>
    <x v="44"/>
    <x v="22"/>
    <n v="16"/>
    <x v="0"/>
    <x v="1"/>
    <n v="24"/>
    <x v="1"/>
  </r>
  <r>
    <x v="14"/>
    <x v="1"/>
    <x v="44"/>
    <x v="26"/>
    <n v="24"/>
    <x v="0"/>
    <x v="15"/>
    <n v="31"/>
    <x v="1"/>
  </r>
  <r>
    <x v="14"/>
    <x v="1"/>
    <x v="44"/>
    <x v="3"/>
    <n v="27"/>
    <x v="0"/>
    <x v="4"/>
    <n v="10"/>
    <x v="1"/>
  </r>
  <r>
    <x v="14"/>
    <x v="1"/>
    <x v="44"/>
    <x v="15"/>
    <n v="7"/>
    <x v="0"/>
    <x v="17"/>
    <n v="45"/>
    <x v="1"/>
  </r>
  <r>
    <x v="14"/>
    <x v="1"/>
    <x v="44"/>
    <x v="31"/>
    <n v="7"/>
    <x v="0"/>
    <x v="13"/>
    <n v="34"/>
    <x v="1"/>
  </r>
  <r>
    <x v="14"/>
    <x v="1"/>
    <x v="44"/>
    <x v="1"/>
    <n v="19"/>
    <x v="0"/>
    <x v="19"/>
    <n v="31"/>
    <x v="1"/>
  </r>
  <r>
    <x v="14"/>
    <x v="1"/>
    <x v="44"/>
    <x v="8"/>
    <n v="34"/>
    <x v="0"/>
    <x v="27"/>
    <n v="29"/>
    <x v="1"/>
  </r>
  <r>
    <x v="14"/>
    <x v="1"/>
    <x v="44"/>
    <x v="5"/>
    <n v="15"/>
    <x v="0"/>
    <x v="8"/>
    <n v="20"/>
    <x v="1"/>
  </r>
  <r>
    <x v="14"/>
    <x v="1"/>
    <x v="44"/>
    <x v="28"/>
    <n v="42"/>
    <x v="0"/>
    <x v="25"/>
    <n v="7"/>
    <x v="2"/>
  </r>
  <r>
    <x v="14"/>
    <x v="1"/>
    <x v="44"/>
    <x v="18"/>
    <n v="27"/>
    <x v="0"/>
    <x v="20"/>
    <n v="24"/>
    <x v="3"/>
  </r>
  <r>
    <x v="14"/>
    <x v="1"/>
    <x v="44"/>
    <x v="17"/>
    <n v="23"/>
    <x v="0"/>
    <x v="11"/>
    <n v="25"/>
    <x v="3"/>
  </r>
  <r>
    <x v="14"/>
    <x v="1"/>
    <x v="44"/>
    <x v="23"/>
    <n v="20"/>
    <x v="0"/>
    <x v="23"/>
    <n v="17"/>
    <x v="0"/>
  </r>
  <r>
    <x v="14"/>
    <x v="2"/>
    <x v="45"/>
    <x v="2"/>
    <n v="24"/>
    <x v="0"/>
    <x v="22"/>
    <n v="21"/>
    <x v="0"/>
  </r>
  <r>
    <x v="15"/>
    <x v="3"/>
    <x v="46"/>
    <x v="9"/>
    <n v="16"/>
    <x v="0"/>
    <x v="21"/>
    <n v="23"/>
    <x v="9"/>
  </r>
  <r>
    <x v="15"/>
    <x v="3"/>
    <x v="46"/>
    <x v="19"/>
    <n v="16"/>
    <x v="0"/>
    <x v="10"/>
    <n v="0"/>
    <x v="0"/>
  </r>
  <r>
    <x v="15"/>
    <x v="1"/>
    <x v="47"/>
    <x v="30"/>
    <n v="19"/>
    <x v="0"/>
    <x v="15"/>
    <n v="22"/>
    <x v="1"/>
  </r>
  <r>
    <x v="15"/>
    <x v="1"/>
    <x v="47"/>
    <x v="20"/>
    <n v="3"/>
    <x v="0"/>
    <x v="2"/>
    <n v="20"/>
    <x v="1"/>
  </r>
  <r>
    <x v="15"/>
    <x v="1"/>
    <x v="47"/>
    <x v="27"/>
    <n v="17"/>
    <x v="0"/>
    <x v="3"/>
    <n v="26"/>
    <x v="1"/>
  </r>
  <r>
    <x v="15"/>
    <x v="1"/>
    <x v="47"/>
    <x v="22"/>
    <n v="13"/>
    <x v="0"/>
    <x v="18"/>
    <n v="29"/>
    <x v="1"/>
  </r>
  <r>
    <x v="15"/>
    <x v="1"/>
    <x v="47"/>
    <x v="2"/>
    <n v="13"/>
    <x v="0"/>
    <x v="19"/>
    <n v="23"/>
    <x v="1"/>
  </r>
  <r>
    <x v="15"/>
    <x v="1"/>
    <x v="47"/>
    <x v="16"/>
    <n v="16"/>
    <x v="0"/>
    <x v="0"/>
    <n v="37"/>
    <x v="1"/>
  </r>
  <r>
    <x v="15"/>
    <x v="1"/>
    <x v="47"/>
    <x v="14"/>
    <n v="14"/>
    <x v="0"/>
    <x v="28"/>
    <n v="7"/>
    <x v="1"/>
  </r>
  <r>
    <x v="15"/>
    <x v="1"/>
    <x v="47"/>
    <x v="28"/>
    <n v="27"/>
    <x v="0"/>
    <x v="7"/>
    <n v="23"/>
    <x v="1"/>
  </r>
  <r>
    <x v="15"/>
    <x v="1"/>
    <x v="47"/>
    <x v="29"/>
    <n v="11"/>
    <x v="0"/>
    <x v="8"/>
    <n v="27"/>
    <x v="1"/>
  </r>
  <r>
    <x v="15"/>
    <x v="1"/>
    <x v="47"/>
    <x v="6"/>
    <n v="33"/>
    <x v="0"/>
    <x v="11"/>
    <n v="44"/>
    <x v="2"/>
  </r>
  <r>
    <x v="15"/>
    <x v="1"/>
    <x v="47"/>
    <x v="12"/>
    <n v="0"/>
    <x v="0"/>
    <x v="30"/>
    <n v="23"/>
    <x v="3"/>
  </r>
  <r>
    <x v="15"/>
    <x v="1"/>
    <x v="47"/>
    <x v="10"/>
    <n v="21"/>
    <x v="0"/>
    <x v="12"/>
    <n v="12"/>
    <x v="3"/>
  </r>
  <r>
    <x v="15"/>
    <x v="2"/>
    <x v="48"/>
    <x v="4"/>
    <n v="34"/>
    <x v="0"/>
    <x v="6"/>
    <n v="6"/>
    <x v="9"/>
  </r>
  <r>
    <x v="15"/>
    <x v="2"/>
    <x v="48"/>
    <x v="7"/>
    <n v="10"/>
    <x v="0"/>
    <x v="29"/>
    <n v="19"/>
    <x v="0"/>
  </r>
  <r>
    <x v="16"/>
    <x v="1"/>
    <x v="49"/>
    <x v="11"/>
    <m/>
    <x v="0"/>
    <x v="26"/>
    <m/>
    <x v="1"/>
  </r>
  <r>
    <x v="16"/>
    <x v="1"/>
    <x v="49"/>
    <x v="15"/>
    <m/>
    <x v="0"/>
    <x v="16"/>
    <m/>
    <x v="1"/>
  </r>
  <r>
    <x v="16"/>
    <x v="1"/>
    <x v="49"/>
    <x v="26"/>
    <m/>
    <x v="0"/>
    <x v="5"/>
    <m/>
    <x v="1"/>
  </r>
  <r>
    <x v="16"/>
    <x v="1"/>
    <x v="49"/>
    <x v="16"/>
    <m/>
    <x v="0"/>
    <x v="31"/>
    <m/>
    <x v="1"/>
  </r>
  <r>
    <x v="16"/>
    <x v="1"/>
    <x v="49"/>
    <x v="21"/>
    <m/>
    <x v="0"/>
    <x v="13"/>
    <m/>
    <x v="1"/>
  </r>
  <r>
    <x v="16"/>
    <x v="1"/>
    <x v="49"/>
    <x v="1"/>
    <m/>
    <x v="0"/>
    <x v="0"/>
    <m/>
    <x v="1"/>
  </r>
  <r>
    <x v="16"/>
    <x v="1"/>
    <x v="49"/>
    <x v="24"/>
    <m/>
    <x v="0"/>
    <x v="27"/>
    <m/>
    <x v="1"/>
  </r>
  <r>
    <x v="16"/>
    <x v="1"/>
    <x v="49"/>
    <x v="6"/>
    <m/>
    <x v="0"/>
    <x v="7"/>
    <m/>
    <x v="1"/>
  </r>
  <r>
    <x v="16"/>
    <x v="1"/>
    <x v="49"/>
    <x v="23"/>
    <m/>
    <x v="0"/>
    <x v="29"/>
    <m/>
    <x v="1"/>
  </r>
  <r>
    <x v="16"/>
    <x v="1"/>
    <x v="49"/>
    <x v="20"/>
    <m/>
    <x v="0"/>
    <x v="20"/>
    <m/>
    <x v="1"/>
  </r>
  <r>
    <x v="16"/>
    <x v="1"/>
    <x v="49"/>
    <x v="31"/>
    <m/>
    <x v="0"/>
    <x v="21"/>
    <m/>
    <x v="1"/>
  </r>
  <r>
    <x v="16"/>
    <x v="1"/>
    <x v="49"/>
    <x v="13"/>
    <m/>
    <x v="0"/>
    <x v="22"/>
    <m/>
    <x v="1"/>
  </r>
  <r>
    <x v="16"/>
    <x v="1"/>
    <x v="49"/>
    <x v="0"/>
    <m/>
    <x v="0"/>
    <x v="14"/>
    <m/>
    <x v="3"/>
  </r>
  <r>
    <x v="16"/>
    <x v="1"/>
    <x v="49"/>
    <x v="25"/>
    <m/>
    <x v="0"/>
    <x v="9"/>
    <m/>
    <x v="3"/>
  </r>
  <r>
    <x v="16"/>
    <x v="1"/>
    <x v="49"/>
    <x v="7"/>
    <m/>
    <x v="0"/>
    <x v="24"/>
    <m/>
    <x v="3"/>
  </r>
  <r>
    <x v="16"/>
    <x v="1"/>
    <x v="49"/>
    <x v="5"/>
    <m/>
    <x v="0"/>
    <x v="25"/>
    <m/>
    <x v="3"/>
  </r>
  <r>
    <x v="0"/>
    <x v="0"/>
    <x v="0"/>
    <x v="18"/>
    <n v="27"/>
    <x v="1"/>
    <x v="18"/>
    <n v="42"/>
    <x v="0"/>
  </r>
  <r>
    <x v="0"/>
    <x v="1"/>
    <x v="1"/>
    <x v="16"/>
    <n v="21"/>
    <x v="1"/>
    <x v="28"/>
    <n v="12"/>
    <x v="1"/>
  </r>
  <r>
    <x v="0"/>
    <x v="1"/>
    <x v="1"/>
    <x v="21"/>
    <n v="17"/>
    <x v="1"/>
    <x v="26"/>
    <n v="23"/>
    <x v="1"/>
  </r>
  <r>
    <x v="0"/>
    <x v="1"/>
    <x v="1"/>
    <x v="31"/>
    <n v="0"/>
    <x v="1"/>
    <x v="21"/>
    <n v="20"/>
    <x v="1"/>
  </r>
  <r>
    <x v="0"/>
    <x v="1"/>
    <x v="1"/>
    <x v="20"/>
    <n v="18"/>
    <x v="1"/>
    <x v="20"/>
    <n v="21"/>
    <x v="1"/>
  </r>
  <r>
    <x v="0"/>
    <x v="1"/>
    <x v="1"/>
    <x v="27"/>
    <n v="35"/>
    <x v="1"/>
    <x v="30"/>
    <n v="23"/>
    <x v="1"/>
  </r>
  <r>
    <x v="0"/>
    <x v="1"/>
    <x v="1"/>
    <x v="15"/>
    <n v="7"/>
    <x v="1"/>
    <x v="17"/>
    <n v="29"/>
    <x v="1"/>
  </r>
  <r>
    <x v="0"/>
    <x v="1"/>
    <x v="1"/>
    <x v="17"/>
    <n v="16"/>
    <x v="1"/>
    <x v="23"/>
    <n v="26"/>
    <x v="1"/>
  </r>
  <r>
    <x v="0"/>
    <x v="1"/>
    <x v="1"/>
    <x v="24"/>
    <n v="17"/>
    <x v="1"/>
    <x v="29"/>
    <n v="30"/>
    <x v="1"/>
  </r>
  <r>
    <x v="0"/>
    <x v="1"/>
    <x v="1"/>
    <x v="28"/>
    <n v="46"/>
    <x v="1"/>
    <x v="16"/>
    <n v="9"/>
    <x v="2"/>
  </r>
  <r>
    <x v="0"/>
    <x v="1"/>
    <x v="1"/>
    <x v="26"/>
    <n v="17"/>
    <x v="1"/>
    <x v="25"/>
    <n v="9"/>
    <x v="3"/>
  </r>
  <r>
    <x v="0"/>
    <x v="1"/>
    <x v="1"/>
    <x v="25"/>
    <n v="3"/>
    <x v="1"/>
    <x v="15"/>
    <n v="23"/>
    <x v="3"/>
  </r>
  <r>
    <x v="0"/>
    <x v="1"/>
    <x v="1"/>
    <x v="23"/>
    <n v="19"/>
    <x v="1"/>
    <x v="27"/>
    <n v="3"/>
    <x v="0"/>
  </r>
  <r>
    <x v="0"/>
    <x v="2"/>
    <x v="2"/>
    <x v="19"/>
    <n v="29"/>
    <x v="1"/>
    <x v="19"/>
    <n v="19"/>
    <x v="4"/>
  </r>
  <r>
    <x v="0"/>
    <x v="2"/>
    <x v="2"/>
    <x v="29"/>
    <n v="24"/>
    <x v="1"/>
    <x v="24"/>
    <n v="21"/>
    <x v="5"/>
  </r>
  <r>
    <x v="1"/>
    <x v="0"/>
    <x v="3"/>
    <x v="31"/>
    <n v="9"/>
    <x v="1"/>
    <x v="6"/>
    <n v="13"/>
    <x v="6"/>
  </r>
  <r>
    <x v="1"/>
    <x v="1"/>
    <x v="4"/>
    <x v="11"/>
    <n v="9"/>
    <x v="1"/>
    <x v="1"/>
    <n v="3"/>
    <x v="1"/>
  </r>
  <r>
    <x v="1"/>
    <x v="1"/>
    <x v="4"/>
    <x v="9"/>
    <n v="13"/>
    <x v="1"/>
    <x v="30"/>
    <n v="16"/>
    <x v="1"/>
  </r>
  <r>
    <x v="1"/>
    <x v="1"/>
    <x v="4"/>
    <x v="6"/>
    <n v="16"/>
    <x v="1"/>
    <x v="7"/>
    <n v="37"/>
    <x v="1"/>
  </r>
  <r>
    <x v="1"/>
    <x v="1"/>
    <x v="4"/>
    <x v="0"/>
    <n v="27"/>
    <x v="1"/>
    <x v="29"/>
    <n v="20"/>
    <x v="1"/>
  </r>
  <r>
    <x v="1"/>
    <x v="1"/>
    <x v="4"/>
    <x v="13"/>
    <n v="20"/>
    <x v="1"/>
    <x v="0"/>
    <n v="36"/>
    <x v="1"/>
  </r>
  <r>
    <x v="1"/>
    <x v="1"/>
    <x v="4"/>
    <x v="4"/>
    <n v="26"/>
    <x v="1"/>
    <x v="13"/>
    <n v="9"/>
    <x v="1"/>
  </r>
  <r>
    <x v="1"/>
    <x v="1"/>
    <x v="4"/>
    <x v="3"/>
    <n v="24"/>
    <x v="1"/>
    <x v="4"/>
    <n v="10"/>
    <x v="1"/>
  </r>
  <r>
    <x v="1"/>
    <x v="1"/>
    <x v="4"/>
    <x v="30"/>
    <n v="29"/>
    <x v="1"/>
    <x v="2"/>
    <n v="7"/>
    <x v="1"/>
  </r>
  <r>
    <x v="1"/>
    <x v="1"/>
    <x v="4"/>
    <x v="7"/>
    <n v="45"/>
    <x v="1"/>
    <x v="28"/>
    <n v="20"/>
    <x v="2"/>
  </r>
  <r>
    <x v="1"/>
    <x v="1"/>
    <x v="4"/>
    <x v="14"/>
    <n v="17"/>
    <x v="1"/>
    <x v="31"/>
    <n v="19"/>
    <x v="2"/>
  </r>
  <r>
    <x v="1"/>
    <x v="1"/>
    <x v="4"/>
    <x v="29"/>
    <n v="42"/>
    <x v="1"/>
    <x v="12"/>
    <n v="17"/>
    <x v="3"/>
  </r>
  <r>
    <x v="1"/>
    <x v="1"/>
    <x v="4"/>
    <x v="28"/>
    <n v="20"/>
    <x v="1"/>
    <x v="8"/>
    <n v="27"/>
    <x v="3"/>
  </r>
  <r>
    <x v="1"/>
    <x v="1"/>
    <x v="4"/>
    <x v="10"/>
    <n v="12"/>
    <x v="1"/>
    <x v="11"/>
    <n v="9"/>
    <x v="3"/>
  </r>
  <r>
    <x v="1"/>
    <x v="1"/>
    <x v="4"/>
    <x v="2"/>
    <n v="34"/>
    <x v="1"/>
    <x v="10"/>
    <n v="23"/>
    <x v="0"/>
  </r>
  <r>
    <x v="1"/>
    <x v="2"/>
    <x v="5"/>
    <x v="12"/>
    <n v="10"/>
    <x v="1"/>
    <x v="5"/>
    <n v="24"/>
    <x v="0"/>
  </r>
  <r>
    <x v="2"/>
    <x v="0"/>
    <x v="6"/>
    <x v="25"/>
    <n v="39"/>
    <x v="1"/>
    <x v="9"/>
    <n v="41"/>
    <x v="6"/>
  </r>
  <r>
    <x v="2"/>
    <x v="1"/>
    <x v="7"/>
    <x v="6"/>
    <n v="44"/>
    <x v="1"/>
    <x v="21"/>
    <n v="7"/>
    <x v="7"/>
  </r>
  <r>
    <x v="2"/>
    <x v="1"/>
    <x v="7"/>
    <x v="16"/>
    <n v="26"/>
    <x v="1"/>
    <x v="14"/>
    <n v="16"/>
    <x v="1"/>
  </r>
  <r>
    <x v="2"/>
    <x v="1"/>
    <x v="7"/>
    <x v="11"/>
    <n v="13"/>
    <x v="1"/>
    <x v="19"/>
    <n v="34"/>
    <x v="1"/>
  </r>
  <r>
    <x v="2"/>
    <x v="1"/>
    <x v="7"/>
    <x v="21"/>
    <n v="23"/>
    <x v="1"/>
    <x v="20"/>
    <n v="17"/>
    <x v="1"/>
  </r>
  <r>
    <x v="2"/>
    <x v="1"/>
    <x v="7"/>
    <x v="9"/>
    <n v="31"/>
    <x v="1"/>
    <x v="4"/>
    <n v="28"/>
    <x v="1"/>
  </r>
  <r>
    <x v="2"/>
    <x v="1"/>
    <x v="7"/>
    <x v="27"/>
    <n v="26"/>
    <x v="1"/>
    <x v="26"/>
    <n v="30"/>
    <x v="1"/>
  </r>
  <r>
    <x v="2"/>
    <x v="1"/>
    <x v="7"/>
    <x v="19"/>
    <n v="34"/>
    <x v="1"/>
    <x v="22"/>
    <n v="17"/>
    <x v="1"/>
  </r>
  <r>
    <x v="2"/>
    <x v="1"/>
    <x v="7"/>
    <x v="18"/>
    <n v="36"/>
    <x v="1"/>
    <x v="6"/>
    <n v="33"/>
    <x v="1"/>
  </r>
  <r>
    <x v="2"/>
    <x v="1"/>
    <x v="7"/>
    <x v="1"/>
    <n v="20"/>
    <x v="1"/>
    <x v="31"/>
    <n v="6"/>
    <x v="1"/>
  </r>
  <r>
    <x v="2"/>
    <x v="1"/>
    <x v="7"/>
    <x v="8"/>
    <n v="27"/>
    <x v="1"/>
    <x v="27"/>
    <n v="24"/>
    <x v="1"/>
  </r>
  <r>
    <x v="2"/>
    <x v="1"/>
    <x v="7"/>
    <x v="17"/>
    <n v="33"/>
    <x v="1"/>
    <x v="25"/>
    <n v="27"/>
    <x v="2"/>
  </r>
  <r>
    <x v="2"/>
    <x v="1"/>
    <x v="7"/>
    <x v="26"/>
    <n v="27"/>
    <x v="1"/>
    <x v="3"/>
    <n v="24"/>
    <x v="3"/>
  </r>
  <r>
    <x v="2"/>
    <x v="1"/>
    <x v="7"/>
    <x v="14"/>
    <n v="10"/>
    <x v="1"/>
    <x v="18"/>
    <n v="24"/>
    <x v="3"/>
  </r>
  <r>
    <x v="2"/>
    <x v="1"/>
    <x v="7"/>
    <x v="24"/>
    <n v="24"/>
    <x v="1"/>
    <x v="23"/>
    <n v="10"/>
    <x v="0"/>
  </r>
  <r>
    <x v="2"/>
    <x v="2"/>
    <x v="8"/>
    <x v="5"/>
    <n v="17"/>
    <x v="1"/>
    <x v="12"/>
    <n v="28"/>
    <x v="0"/>
  </r>
  <r>
    <x v="3"/>
    <x v="0"/>
    <x v="9"/>
    <x v="26"/>
    <n v="35"/>
    <x v="1"/>
    <x v="2"/>
    <n v="14"/>
    <x v="6"/>
  </r>
  <r>
    <x v="3"/>
    <x v="1"/>
    <x v="10"/>
    <x v="22"/>
    <n v="0"/>
    <x v="1"/>
    <x v="19"/>
    <n v="20"/>
    <x v="7"/>
  </r>
  <r>
    <x v="3"/>
    <x v="1"/>
    <x v="10"/>
    <x v="2"/>
    <n v="17"/>
    <x v="1"/>
    <x v="1"/>
    <n v="23"/>
    <x v="1"/>
  </r>
  <r>
    <x v="3"/>
    <x v="1"/>
    <x v="10"/>
    <x v="20"/>
    <n v="7"/>
    <x v="1"/>
    <x v="3"/>
    <n v="31"/>
    <x v="1"/>
  </r>
  <r>
    <x v="3"/>
    <x v="1"/>
    <x v="10"/>
    <x v="23"/>
    <n v="30"/>
    <x v="1"/>
    <x v="9"/>
    <n v="35"/>
    <x v="1"/>
  </r>
  <r>
    <x v="3"/>
    <x v="1"/>
    <x v="10"/>
    <x v="15"/>
    <n v="57"/>
    <x v="1"/>
    <x v="7"/>
    <n v="14"/>
    <x v="1"/>
  </r>
  <r>
    <x v="3"/>
    <x v="1"/>
    <x v="10"/>
    <x v="19"/>
    <n v="7"/>
    <x v="1"/>
    <x v="5"/>
    <n v="14"/>
    <x v="1"/>
  </r>
  <r>
    <x v="3"/>
    <x v="1"/>
    <x v="10"/>
    <x v="18"/>
    <n v="30"/>
    <x v="1"/>
    <x v="15"/>
    <n v="33"/>
    <x v="1"/>
  </r>
  <r>
    <x v="3"/>
    <x v="1"/>
    <x v="10"/>
    <x v="1"/>
    <n v="23"/>
    <x v="1"/>
    <x v="17"/>
    <n v="20"/>
    <x v="1"/>
  </r>
  <r>
    <x v="3"/>
    <x v="1"/>
    <x v="10"/>
    <x v="3"/>
    <n v="9"/>
    <x v="1"/>
    <x v="20"/>
    <n v="26"/>
    <x v="1"/>
  </r>
  <r>
    <x v="3"/>
    <x v="1"/>
    <x v="10"/>
    <x v="5"/>
    <n v="18"/>
    <x v="1"/>
    <x v="11"/>
    <n v="15"/>
    <x v="2"/>
  </r>
  <r>
    <x v="3"/>
    <x v="1"/>
    <x v="10"/>
    <x v="14"/>
    <n v="24"/>
    <x v="1"/>
    <x v="29"/>
    <n v="26"/>
    <x v="2"/>
  </r>
  <r>
    <x v="3"/>
    <x v="1"/>
    <x v="10"/>
    <x v="30"/>
    <n v="25"/>
    <x v="1"/>
    <x v="27"/>
    <n v="23"/>
    <x v="2"/>
  </r>
  <r>
    <x v="3"/>
    <x v="1"/>
    <x v="10"/>
    <x v="29"/>
    <n v="16"/>
    <x v="1"/>
    <x v="23"/>
    <n v="10"/>
    <x v="3"/>
  </r>
  <r>
    <x v="3"/>
    <x v="1"/>
    <x v="10"/>
    <x v="10"/>
    <n v="46"/>
    <x v="1"/>
    <x v="16"/>
    <n v="18"/>
    <x v="0"/>
  </r>
  <r>
    <x v="3"/>
    <x v="2"/>
    <x v="11"/>
    <x v="0"/>
    <n v="29"/>
    <x v="1"/>
    <x v="8"/>
    <n v="20"/>
    <x v="0"/>
  </r>
  <r>
    <x v="4"/>
    <x v="0"/>
    <x v="12"/>
    <x v="30"/>
    <n v="14"/>
    <x v="1"/>
    <x v="0"/>
    <n v="19"/>
    <x v="6"/>
  </r>
  <r>
    <x v="4"/>
    <x v="1"/>
    <x v="13"/>
    <x v="31"/>
    <n v="20"/>
    <x v="1"/>
    <x v="1"/>
    <n v="16"/>
    <x v="1"/>
  </r>
  <r>
    <x v="4"/>
    <x v="1"/>
    <x v="13"/>
    <x v="20"/>
    <n v="14"/>
    <x v="1"/>
    <x v="28"/>
    <n v="17"/>
    <x v="1"/>
  </r>
  <r>
    <x v="4"/>
    <x v="1"/>
    <x v="13"/>
    <x v="9"/>
    <n v="26"/>
    <x v="1"/>
    <x v="11"/>
    <n v="23"/>
    <x v="1"/>
  </r>
  <r>
    <x v="4"/>
    <x v="1"/>
    <x v="13"/>
    <x v="27"/>
    <n v="24"/>
    <x v="1"/>
    <x v="15"/>
    <n v="27"/>
    <x v="1"/>
  </r>
  <r>
    <x v="4"/>
    <x v="1"/>
    <x v="13"/>
    <x v="22"/>
    <n v="16"/>
    <x v="1"/>
    <x v="7"/>
    <n v="10"/>
    <x v="1"/>
  </r>
  <r>
    <x v="4"/>
    <x v="1"/>
    <x v="13"/>
    <x v="12"/>
    <n v="22"/>
    <x v="1"/>
    <x v="24"/>
    <n v="27"/>
    <x v="1"/>
  </r>
  <r>
    <x v="4"/>
    <x v="1"/>
    <x v="13"/>
    <x v="8"/>
    <n v="34"/>
    <x v="1"/>
    <x v="30"/>
    <n v="7"/>
    <x v="1"/>
  </r>
  <r>
    <x v="4"/>
    <x v="1"/>
    <x v="13"/>
    <x v="4"/>
    <n v="9"/>
    <x v="1"/>
    <x v="17"/>
    <n v="30"/>
    <x v="1"/>
  </r>
  <r>
    <x v="4"/>
    <x v="1"/>
    <x v="13"/>
    <x v="7"/>
    <n v="17"/>
    <x v="1"/>
    <x v="21"/>
    <n v="30"/>
    <x v="2"/>
  </r>
  <r>
    <x v="4"/>
    <x v="1"/>
    <x v="13"/>
    <x v="28"/>
    <n v="10"/>
    <x v="1"/>
    <x v="25"/>
    <n v="16"/>
    <x v="2"/>
  </r>
  <r>
    <x v="4"/>
    <x v="1"/>
    <x v="13"/>
    <x v="23"/>
    <n v="31"/>
    <x v="1"/>
    <x v="10"/>
    <n v="35"/>
    <x v="3"/>
  </r>
  <r>
    <x v="4"/>
    <x v="1"/>
    <x v="13"/>
    <x v="15"/>
    <n v="34"/>
    <x v="1"/>
    <x v="18"/>
    <n v="42"/>
    <x v="0"/>
  </r>
  <r>
    <x v="4"/>
    <x v="2"/>
    <x v="14"/>
    <x v="21"/>
    <n v="17"/>
    <x v="1"/>
    <x v="13"/>
    <n v="20"/>
    <x v="0"/>
  </r>
  <r>
    <x v="5"/>
    <x v="0"/>
    <x v="15"/>
    <x v="11"/>
    <n v="23"/>
    <x v="1"/>
    <x v="29"/>
    <n v="28"/>
    <x v="6"/>
  </r>
  <r>
    <x v="5"/>
    <x v="1"/>
    <x v="16"/>
    <x v="2"/>
    <n v="17"/>
    <x v="1"/>
    <x v="31"/>
    <n v="20"/>
    <x v="1"/>
  </r>
  <r>
    <x v="5"/>
    <x v="1"/>
    <x v="16"/>
    <x v="15"/>
    <n v="33"/>
    <x v="1"/>
    <x v="4"/>
    <n v="17"/>
    <x v="1"/>
  </r>
  <r>
    <x v="5"/>
    <x v="1"/>
    <x v="16"/>
    <x v="19"/>
    <n v="23"/>
    <x v="1"/>
    <x v="10"/>
    <n v="10"/>
    <x v="1"/>
  </r>
  <r>
    <x v="5"/>
    <x v="1"/>
    <x v="16"/>
    <x v="13"/>
    <n v="52"/>
    <x v="1"/>
    <x v="5"/>
    <n v="38"/>
    <x v="1"/>
  </r>
  <r>
    <x v="5"/>
    <x v="1"/>
    <x v="16"/>
    <x v="1"/>
    <n v="17"/>
    <x v="1"/>
    <x v="0"/>
    <n v="24"/>
    <x v="1"/>
  </r>
  <r>
    <x v="5"/>
    <x v="1"/>
    <x v="16"/>
    <x v="3"/>
    <n v="24"/>
    <x v="1"/>
    <x v="2"/>
    <n v="27"/>
    <x v="1"/>
  </r>
  <r>
    <x v="5"/>
    <x v="1"/>
    <x v="16"/>
    <x v="24"/>
    <n v="26"/>
    <x v="1"/>
    <x v="11"/>
    <n v="24"/>
    <x v="1"/>
  </r>
  <r>
    <x v="5"/>
    <x v="1"/>
    <x v="16"/>
    <x v="5"/>
    <n v="38"/>
    <x v="1"/>
    <x v="22"/>
    <n v="33"/>
    <x v="2"/>
  </r>
  <r>
    <x v="5"/>
    <x v="1"/>
    <x v="16"/>
    <x v="6"/>
    <n v="17"/>
    <x v="1"/>
    <x v="9"/>
    <n v="27"/>
    <x v="2"/>
  </r>
  <r>
    <x v="5"/>
    <x v="1"/>
    <x v="16"/>
    <x v="0"/>
    <n v="13"/>
    <x v="1"/>
    <x v="20"/>
    <n v="19"/>
    <x v="3"/>
  </r>
  <r>
    <x v="5"/>
    <x v="1"/>
    <x v="16"/>
    <x v="7"/>
    <n v="16"/>
    <x v="1"/>
    <x v="24"/>
    <n v="17"/>
    <x v="3"/>
  </r>
  <r>
    <x v="5"/>
    <x v="1"/>
    <x v="16"/>
    <x v="29"/>
    <n v="10"/>
    <x v="1"/>
    <x v="27"/>
    <n v="23"/>
    <x v="0"/>
  </r>
  <r>
    <x v="5"/>
    <x v="2"/>
    <x v="17"/>
    <x v="17"/>
    <n v="36"/>
    <x v="1"/>
    <x v="16"/>
    <n v="22"/>
    <x v="0"/>
  </r>
  <r>
    <x v="6"/>
    <x v="0"/>
    <x v="18"/>
    <x v="7"/>
    <n v="31"/>
    <x v="1"/>
    <x v="18"/>
    <n v="30"/>
    <x v="6"/>
  </r>
  <r>
    <x v="6"/>
    <x v="1"/>
    <x v="19"/>
    <x v="16"/>
    <n v="30"/>
    <x v="1"/>
    <x v="22"/>
    <n v="27"/>
    <x v="1"/>
  </r>
  <r>
    <x v="6"/>
    <x v="1"/>
    <x v="19"/>
    <x v="21"/>
    <n v="17"/>
    <x v="1"/>
    <x v="15"/>
    <n v="3"/>
    <x v="1"/>
  </r>
  <r>
    <x v="6"/>
    <x v="1"/>
    <x v="19"/>
    <x v="20"/>
    <n v="9"/>
    <x v="1"/>
    <x v="7"/>
    <n v="12"/>
    <x v="1"/>
  </r>
  <r>
    <x v="6"/>
    <x v="1"/>
    <x v="19"/>
    <x v="9"/>
    <n v="0"/>
    <x v="1"/>
    <x v="17"/>
    <n v="27"/>
    <x v="1"/>
  </r>
  <r>
    <x v="6"/>
    <x v="1"/>
    <x v="19"/>
    <x v="26"/>
    <n v="17"/>
    <x v="1"/>
    <x v="19"/>
    <n v="26"/>
    <x v="1"/>
  </r>
  <r>
    <x v="6"/>
    <x v="1"/>
    <x v="19"/>
    <x v="22"/>
    <n v="30"/>
    <x v="1"/>
    <x v="28"/>
    <n v="27"/>
    <x v="1"/>
  </r>
  <r>
    <x v="6"/>
    <x v="1"/>
    <x v="19"/>
    <x v="19"/>
    <n v="24"/>
    <x v="1"/>
    <x v="21"/>
    <n v="16"/>
    <x v="1"/>
  </r>
  <r>
    <x v="6"/>
    <x v="1"/>
    <x v="19"/>
    <x v="4"/>
    <n v="29"/>
    <x v="1"/>
    <x v="3"/>
    <n v="14"/>
    <x v="1"/>
  </r>
  <r>
    <x v="6"/>
    <x v="1"/>
    <x v="19"/>
    <x v="28"/>
    <n v="33"/>
    <x v="1"/>
    <x v="30"/>
    <n v="0"/>
    <x v="1"/>
  </r>
  <r>
    <x v="6"/>
    <x v="1"/>
    <x v="19"/>
    <x v="25"/>
    <n v="10"/>
    <x v="1"/>
    <x v="12"/>
    <n v="40"/>
    <x v="2"/>
  </r>
  <r>
    <x v="6"/>
    <x v="1"/>
    <x v="19"/>
    <x v="12"/>
    <n v="7"/>
    <x v="1"/>
    <x v="25"/>
    <n v="24"/>
    <x v="3"/>
  </r>
  <r>
    <x v="6"/>
    <x v="1"/>
    <x v="19"/>
    <x v="14"/>
    <n v="21"/>
    <x v="1"/>
    <x v="14"/>
    <n v="0"/>
    <x v="3"/>
  </r>
  <r>
    <x v="6"/>
    <x v="1"/>
    <x v="19"/>
    <x v="18"/>
    <n v="23"/>
    <x v="1"/>
    <x v="26"/>
    <n v="7"/>
    <x v="0"/>
  </r>
  <r>
    <x v="6"/>
    <x v="2"/>
    <x v="20"/>
    <x v="8"/>
    <n v="34"/>
    <x v="1"/>
    <x v="8"/>
    <n v="24"/>
    <x v="0"/>
  </r>
  <r>
    <x v="7"/>
    <x v="0"/>
    <x v="21"/>
    <x v="3"/>
    <n v="40"/>
    <x v="1"/>
    <x v="31"/>
    <n v="0"/>
    <x v="6"/>
  </r>
  <r>
    <x v="7"/>
    <x v="1"/>
    <x v="22"/>
    <x v="20"/>
    <n v="16"/>
    <x v="1"/>
    <x v="13"/>
    <n v="33"/>
    <x v="7"/>
  </r>
  <r>
    <x v="7"/>
    <x v="1"/>
    <x v="22"/>
    <x v="16"/>
    <n v="34"/>
    <x v="1"/>
    <x v="23"/>
    <n v="14"/>
    <x v="1"/>
  </r>
  <r>
    <x v="7"/>
    <x v="1"/>
    <x v="22"/>
    <x v="31"/>
    <n v="24"/>
    <x v="1"/>
    <x v="16"/>
    <n v="23"/>
    <x v="1"/>
  </r>
  <r>
    <x v="7"/>
    <x v="1"/>
    <x v="22"/>
    <x v="13"/>
    <n v="20"/>
    <x v="1"/>
    <x v="2"/>
    <n v="12"/>
    <x v="1"/>
  </r>
  <r>
    <x v="7"/>
    <x v="1"/>
    <x v="22"/>
    <x v="18"/>
    <n v="21"/>
    <x v="1"/>
    <x v="24"/>
    <n v="13"/>
    <x v="1"/>
  </r>
  <r>
    <x v="7"/>
    <x v="1"/>
    <x v="22"/>
    <x v="1"/>
    <n v="20"/>
    <x v="1"/>
    <x v="26"/>
    <n v="25"/>
    <x v="1"/>
  </r>
  <r>
    <x v="7"/>
    <x v="1"/>
    <x v="22"/>
    <x v="8"/>
    <n v="33"/>
    <x v="1"/>
    <x v="11"/>
    <n v="10"/>
    <x v="1"/>
  </r>
  <r>
    <x v="7"/>
    <x v="1"/>
    <x v="22"/>
    <x v="30"/>
    <n v="3"/>
    <x v="1"/>
    <x v="15"/>
    <n v="17"/>
    <x v="1"/>
  </r>
  <r>
    <x v="7"/>
    <x v="1"/>
    <x v="22"/>
    <x v="10"/>
    <n v="41"/>
    <x v="1"/>
    <x v="6"/>
    <n v="38"/>
    <x v="2"/>
  </r>
  <r>
    <x v="7"/>
    <x v="1"/>
    <x v="22"/>
    <x v="24"/>
    <n v="19"/>
    <x v="1"/>
    <x v="12"/>
    <n v="33"/>
    <x v="3"/>
  </r>
  <r>
    <x v="7"/>
    <x v="1"/>
    <x v="22"/>
    <x v="27"/>
    <n v="15"/>
    <x v="1"/>
    <x v="20"/>
    <n v="20"/>
    <x v="0"/>
  </r>
  <r>
    <x v="7"/>
    <x v="2"/>
    <x v="23"/>
    <x v="0"/>
    <n v="29"/>
    <x v="1"/>
    <x v="14"/>
    <n v="19"/>
    <x v="0"/>
  </r>
  <r>
    <x v="8"/>
    <x v="0"/>
    <x v="24"/>
    <x v="1"/>
    <n v="34"/>
    <x v="1"/>
    <x v="1"/>
    <n v="21"/>
    <x v="6"/>
  </r>
  <r>
    <x v="8"/>
    <x v="1"/>
    <x v="25"/>
    <x v="11"/>
    <n v="20"/>
    <x v="1"/>
    <x v="26"/>
    <n v="17"/>
    <x v="1"/>
  </r>
  <r>
    <x v="8"/>
    <x v="1"/>
    <x v="25"/>
    <x v="15"/>
    <n v="14"/>
    <x v="1"/>
    <x v="16"/>
    <n v="20"/>
    <x v="1"/>
  </r>
  <r>
    <x v="8"/>
    <x v="1"/>
    <x v="25"/>
    <x v="6"/>
    <n v="23"/>
    <x v="1"/>
    <x v="3"/>
    <n v="7"/>
    <x v="1"/>
  </r>
  <r>
    <x v="8"/>
    <x v="1"/>
    <x v="25"/>
    <x v="13"/>
    <n v="30"/>
    <x v="1"/>
    <x v="22"/>
    <n v="10"/>
    <x v="1"/>
  </r>
  <r>
    <x v="8"/>
    <x v="1"/>
    <x v="25"/>
    <x v="12"/>
    <n v="17"/>
    <x v="1"/>
    <x v="9"/>
    <n v="51"/>
    <x v="1"/>
  </r>
  <r>
    <x v="8"/>
    <x v="1"/>
    <x v="25"/>
    <x v="17"/>
    <n v="23"/>
    <x v="1"/>
    <x v="21"/>
    <n v="20"/>
    <x v="1"/>
  </r>
  <r>
    <x v="8"/>
    <x v="1"/>
    <x v="25"/>
    <x v="8"/>
    <n v="51"/>
    <x v="1"/>
    <x v="14"/>
    <n v="23"/>
    <x v="1"/>
  </r>
  <r>
    <x v="8"/>
    <x v="1"/>
    <x v="25"/>
    <x v="10"/>
    <n v="14"/>
    <x v="1"/>
    <x v="8"/>
    <n v="17"/>
    <x v="2"/>
  </r>
  <r>
    <x v="8"/>
    <x v="1"/>
    <x v="25"/>
    <x v="25"/>
    <n v="10"/>
    <x v="1"/>
    <x v="30"/>
    <n v="20"/>
    <x v="2"/>
  </r>
  <r>
    <x v="8"/>
    <x v="1"/>
    <x v="25"/>
    <x v="23"/>
    <n v="28"/>
    <x v="1"/>
    <x v="18"/>
    <n v="17"/>
    <x v="3"/>
  </r>
  <r>
    <x v="8"/>
    <x v="1"/>
    <x v="25"/>
    <x v="22"/>
    <n v="24"/>
    <x v="1"/>
    <x v="23"/>
    <n v="27"/>
    <x v="0"/>
  </r>
  <r>
    <x v="8"/>
    <x v="2"/>
    <x v="26"/>
    <x v="26"/>
    <n v="17"/>
    <x v="1"/>
    <x v="5"/>
    <n v="30"/>
    <x v="0"/>
  </r>
  <r>
    <x v="9"/>
    <x v="0"/>
    <x v="27"/>
    <x v="5"/>
    <n v="16"/>
    <x v="1"/>
    <x v="25"/>
    <n v="22"/>
    <x v="6"/>
  </r>
  <r>
    <x v="9"/>
    <x v="1"/>
    <x v="28"/>
    <x v="16"/>
    <n v="10"/>
    <x v="1"/>
    <x v="19"/>
    <n v="47"/>
    <x v="1"/>
  </r>
  <r>
    <x v="9"/>
    <x v="1"/>
    <x v="28"/>
    <x v="21"/>
    <n v="16"/>
    <x v="1"/>
    <x v="10"/>
    <n v="23"/>
    <x v="1"/>
  </r>
  <r>
    <x v="9"/>
    <x v="1"/>
    <x v="28"/>
    <x v="9"/>
    <n v="17"/>
    <x v="1"/>
    <x v="20"/>
    <n v="20"/>
    <x v="1"/>
  </r>
  <r>
    <x v="9"/>
    <x v="1"/>
    <x v="28"/>
    <x v="27"/>
    <n v="38"/>
    <x v="1"/>
    <x v="4"/>
    <n v="24"/>
    <x v="1"/>
  </r>
  <r>
    <x v="9"/>
    <x v="1"/>
    <x v="28"/>
    <x v="6"/>
    <n v="20"/>
    <x v="1"/>
    <x v="24"/>
    <n v="17"/>
    <x v="1"/>
  </r>
  <r>
    <x v="9"/>
    <x v="1"/>
    <x v="28"/>
    <x v="17"/>
    <n v="24"/>
    <x v="1"/>
    <x v="3"/>
    <n v="20"/>
    <x v="1"/>
  </r>
  <r>
    <x v="9"/>
    <x v="1"/>
    <x v="28"/>
    <x v="30"/>
    <n v="15"/>
    <x v="1"/>
    <x v="28"/>
    <n v="10"/>
    <x v="1"/>
  </r>
  <r>
    <x v="9"/>
    <x v="1"/>
    <x v="28"/>
    <x v="24"/>
    <n v="30"/>
    <x v="1"/>
    <x v="13"/>
    <n v="38"/>
    <x v="1"/>
  </r>
  <r>
    <x v="9"/>
    <x v="1"/>
    <x v="28"/>
    <x v="28"/>
    <n v="33"/>
    <x v="1"/>
    <x v="6"/>
    <n v="7"/>
    <x v="2"/>
  </r>
  <r>
    <x v="9"/>
    <x v="1"/>
    <x v="28"/>
    <x v="2"/>
    <n v="27"/>
    <x v="1"/>
    <x v="12"/>
    <n v="7"/>
    <x v="3"/>
  </r>
  <r>
    <x v="9"/>
    <x v="1"/>
    <x v="28"/>
    <x v="25"/>
    <n v="31"/>
    <x v="1"/>
    <x v="27"/>
    <n v="21"/>
    <x v="3"/>
  </r>
  <r>
    <x v="9"/>
    <x v="1"/>
    <x v="28"/>
    <x v="29"/>
    <n v="16"/>
    <x v="1"/>
    <x v="0"/>
    <n v="41"/>
    <x v="0"/>
  </r>
  <r>
    <x v="9"/>
    <x v="2"/>
    <x v="29"/>
    <x v="11"/>
    <n v="45"/>
    <x v="1"/>
    <x v="31"/>
    <n v="21"/>
    <x v="0"/>
  </r>
  <r>
    <x v="10"/>
    <x v="1"/>
    <x v="30"/>
    <x v="22"/>
    <n v="20"/>
    <x v="1"/>
    <x v="22"/>
    <n v="30"/>
    <x v="1"/>
  </r>
  <r>
    <x v="10"/>
    <x v="0"/>
    <x v="31"/>
    <x v="4"/>
    <n v="40"/>
    <x v="1"/>
    <x v="7"/>
    <n v="17"/>
    <x v="6"/>
  </r>
  <r>
    <x v="10"/>
    <x v="1"/>
    <x v="30"/>
    <x v="21"/>
    <n v="24"/>
    <x v="1"/>
    <x v="5"/>
    <n v="27"/>
    <x v="1"/>
  </r>
  <r>
    <x v="10"/>
    <x v="1"/>
    <x v="30"/>
    <x v="20"/>
    <n v="7"/>
    <x v="1"/>
    <x v="17"/>
    <n v="19"/>
    <x v="1"/>
  </r>
  <r>
    <x v="10"/>
    <x v="1"/>
    <x v="30"/>
    <x v="26"/>
    <n v="0"/>
    <x v="1"/>
    <x v="21"/>
    <n v="23"/>
    <x v="1"/>
  </r>
  <r>
    <x v="10"/>
    <x v="1"/>
    <x v="30"/>
    <x v="15"/>
    <n v="31"/>
    <x v="1"/>
    <x v="30"/>
    <n v="21"/>
    <x v="1"/>
  </r>
  <r>
    <x v="10"/>
    <x v="1"/>
    <x v="30"/>
    <x v="19"/>
    <n v="24"/>
    <x v="1"/>
    <x v="9"/>
    <n v="7"/>
    <x v="1"/>
  </r>
  <r>
    <x v="10"/>
    <x v="1"/>
    <x v="30"/>
    <x v="13"/>
    <n v="34"/>
    <x v="1"/>
    <x v="8"/>
    <n v="31"/>
    <x v="1"/>
  </r>
  <r>
    <x v="10"/>
    <x v="1"/>
    <x v="30"/>
    <x v="12"/>
    <n v="12"/>
    <x v="1"/>
    <x v="18"/>
    <n v="9"/>
    <x v="1"/>
  </r>
  <r>
    <x v="10"/>
    <x v="1"/>
    <x v="30"/>
    <x v="14"/>
    <n v="54"/>
    <x v="1"/>
    <x v="1"/>
    <n v="24"/>
    <x v="2"/>
  </r>
  <r>
    <x v="10"/>
    <x v="1"/>
    <x v="30"/>
    <x v="29"/>
    <n v="17"/>
    <x v="1"/>
    <x v="3"/>
    <n v="20"/>
    <x v="3"/>
  </r>
  <r>
    <x v="10"/>
    <x v="1"/>
    <x v="30"/>
    <x v="7"/>
    <n v="8"/>
    <x v="1"/>
    <x v="0"/>
    <n v="33"/>
    <x v="3"/>
  </r>
  <r>
    <x v="10"/>
    <x v="1"/>
    <x v="30"/>
    <x v="23"/>
    <n v="9"/>
    <x v="1"/>
    <x v="29"/>
    <n v="37"/>
    <x v="0"/>
  </r>
  <r>
    <x v="10"/>
    <x v="2"/>
    <x v="32"/>
    <x v="10"/>
    <n v="31"/>
    <x v="1"/>
    <x v="26"/>
    <n v="34"/>
    <x v="0"/>
  </r>
  <r>
    <x v="11"/>
    <x v="0"/>
    <x v="33"/>
    <x v="27"/>
    <n v="23"/>
    <x v="1"/>
    <x v="13"/>
    <n v="30"/>
    <x v="8"/>
  </r>
  <r>
    <x v="11"/>
    <x v="0"/>
    <x v="33"/>
    <x v="23"/>
    <n v="6"/>
    <x v="1"/>
    <x v="24"/>
    <n v="28"/>
    <x v="9"/>
  </r>
  <r>
    <x v="11"/>
    <x v="0"/>
    <x v="33"/>
    <x v="24"/>
    <n v="20"/>
    <x v="1"/>
    <x v="27"/>
    <n v="10"/>
    <x v="0"/>
  </r>
  <r>
    <x v="11"/>
    <x v="1"/>
    <x v="34"/>
    <x v="2"/>
    <n v="34"/>
    <x v="1"/>
    <x v="22"/>
    <n v="20"/>
    <x v="1"/>
  </r>
  <r>
    <x v="11"/>
    <x v="1"/>
    <x v="34"/>
    <x v="31"/>
    <n v="30"/>
    <x v="1"/>
    <x v="4"/>
    <n v="16"/>
    <x v="1"/>
  </r>
  <r>
    <x v="11"/>
    <x v="1"/>
    <x v="34"/>
    <x v="9"/>
    <n v="16"/>
    <x v="1"/>
    <x v="7"/>
    <n v="20"/>
    <x v="1"/>
  </r>
  <r>
    <x v="11"/>
    <x v="1"/>
    <x v="34"/>
    <x v="0"/>
    <n v="10"/>
    <x v="1"/>
    <x v="1"/>
    <n v="16"/>
    <x v="1"/>
  </r>
  <r>
    <x v="11"/>
    <x v="1"/>
    <x v="34"/>
    <x v="18"/>
    <n v="35"/>
    <x v="1"/>
    <x v="31"/>
    <n v="17"/>
    <x v="1"/>
  </r>
  <r>
    <x v="11"/>
    <x v="1"/>
    <x v="34"/>
    <x v="1"/>
    <n v="27"/>
    <x v="1"/>
    <x v="15"/>
    <n v="35"/>
    <x v="1"/>
  </r>
  <r>
    <x v="11"/>
    <x v="1"/>
    <x v="34"/>
    <x v="8"/>
    <n v="31"/>
    <x v="1"/>
    <x v="2"/>
    <n v="3"/>
    <x v="1"/>
  </r>
  <r>
    <x v="11"/>
    <x v="1"/>
    <x v="34"/>
    <x v="28"/>
    <n v="26"/>
    <x v="1"/>
    <x v="19"/>
    <n v="20"/>
    <x v="2"/>
  </r>
  <r>
    <x v="11"/>
    <x v="1"/>
    <x v="34"/>
    <x v="25"/>
    <n v="13"/>
    <x v="1"/>
    <x v="25"/>
    <n v="24"/>
    <x v="2"/>
  </r>
  <r>
    <x v="11"/>
    <x v="1"/>
    <x v="34"/>
    <x v="5"/>
    <n v="27"/>
    <x v="1"/>
    <x v="17"/>
    <n v="24"/>
    <x v="3"/>
  </r>
  <r>
    <x v="11"/>
    <x v="1"/>
    <x v="34"/>
    <x v="7"/>
    <n v="21"/>
    <x v="1"/>
    <x v="14"/>
    <n v="14"/>
    <x v="3"/>
  </r>
  <r>
    <x v="11"/>
    <x v="1"/>
    <x v="34"/>
    <x v="4"/>
    <n v="31"/>
    <x v="1"/>
    <x v="10"/>
    <n v="28"/>
    <x v="0"/>
  </r>
  <r>
    <x v="11"/>
    <x v="2"/>
    <x v="35"/>
    <x v="3"/>
    <n v="23"/>
    <x v="1"/>
    <x v="6"/>
    <n v="16"/>
    <x v="0"/>
  </r>
  <r>
    <x v="12"/>
    <x v="0"/>
    <x v="36"/>
    <x v="23"/>
    <n v="38"/>
    <x v="1"/>
    <x v="8"/>
    <n v="14"/>
    <x v="6"/>
  </r>
  <r>
    <x v="12"/>
    <x v="1"/>
    <x v="37"/>
    <x v="2"/>
    <n v="9"/>
    <x v="1"/>
    <x v="13"/>
    <n v="14"/>
    <x v="1"/>
  </r>
  <r>
    <x v="12"/>
    <x v="1"/>
    <x v="37"/>
    <x v="16"/>
    <n v="3"/>
    <x v="1"/>
    <x v="0"/>
    <n v="23"/>
    <x v="1"/>
  </r>
  <r>
    <x v="12"/>
    <x v="1"/>
    <x v="37"/>
    <x v="21"/>
    <n v="14"/>
    <x v="1"/>
    <x v="11"/>
    <n v="15"/>
    <x v="1"/>
  </r>
  <r>
    <x v="12"/>
    <x v="1"/>
    <x v="37"/>
    <x v="26"/>
    <n v="26"/>
    <x v="1"/>
    <x v="22"/>
    <n v="20"/>
    <x v="1"/>
  </r>
  <r>
    <x v="12"/>
    <x v="1"/>
    <x v="37"/>
    <x v="6"/>
    <n v="30"/>
    <x v="1"/>
    <x v="16"/>
    <n v="10"/>
    <x v="1"/>
  </r>
  <r>
    <x v="12"/>
    <x v="1"/>
    <x v="37"/>
    <x v="22"/>
    <n v="35"/>
    <x v="1"/>
    <x v="14"/>
    <n v="9"/>
    <x v="1"/>
  </r>
  <r>
    <x v="12"/>
    <x v="1"/>
    <x v="37"/>
    <x v="13"/>
    <n v="31"/>
    <x v="1"/>
    <x v="15"/>
    <n v="21"/>
    <x v="1"/>
  </r>
  <r>
    <x v="12"/>
    <x v="1"/>
    <x v="37"/>
    <x v="1"/>
    <n v="38"/>
    <x v="1"/>
    <x v="18"/>
    <n v="31"/>
    <x v="1"/>
  </r>
  <r>
    <x v="12"/>
    <x v="1"/>
    <x v="37"/>
    <x v="17"/>
    <n v="24"/>
    <x v="1"/>
    <x v="6"/>
    <n v="13"/>
    <x v="1"/>
  </r>
  <r>
    <x v="12"/>
    <x v="1"/>
    <x v="37"/>
    <x v="3"/>
    <n v="44"/>
    <x v="1"/>
    <x v="5"/>
    <n v="20"/>
    <x v="1"/>
  </r>
  <r>
    <x v="12"/>
    <x v="1"/>
    <x v="37"/>
    <x v="14"/>
    <n v="19"/>
    <x v="1"/>
    <x v="4"/>
    <n v="10"/>
    <x v="2"/>
  </r>
  <r>
    <x v="12"/>
    <x v="1"/>
    <x v="37"/>
    <x v="5"/>
    <n v="16"/>
    <x v="1"/>
    <x v="9"/>
    <n v="32"/>
    <x v="3"/>
  </r>
  <r>
    <x v="12"/>
    <x v="1"/>
    <x v="37"/>
    <x v="7"/>
    <n v="24"/>
    <x v="1"/>
    <x v="27"/>
    <n v="17"/>
    <x v="3"/>
  </r>
  <r>
    <x v="12"/>
    <x v="1"/>
    <x v="37"/>
    <x v="10"/>
    <n v="24"/>
    <x v="1"/>
    <x v="29"/>
    <n v="10"/>
    <x v="0"/>
  </r>
  <r>
    <x v="12"/>
    <x v="2"/>
    <x v="38"/>
    <x v="31"/>
    <n v="20"/>
    <x v="1"/>
    <x v="20"/>
    <n v="23"/>
    <x v="0"/>
  </r>
  <r>
    <x v="13"/>
    <x v="0"/>
    <x v="39"/>
    <x v="2"/>
    <n v="20"/>
    <x v="1"/>
    <x v="19"/>
    <n v="17"/>
    <x v="6"/>
  </r>
  <r>
    <x v="13"/>
    <x v="1"/>
    <x v="40"/>
    <x v="16"/>
    <n v="13"/>
    <x v="1"/>
    <x v="16"/>
    <n v="7"/>
    <x v="1"/>
  </r>
  <r>
    <x v="13"/>
    <x v="1"/>
    <x v="40"/>
    <x v="11"/>
    <n v="31"/>
    <x v="1"/>
    <x v="13"/>
    <n v="24"/>
    <x v="1"/>
  </r>
  <r>
    <x v="13"/>
    <x v="1"/>
    <x v="40"/>
    <x v="31"/>
    <n v="7"/>
    <x v="1"/>
    <x v="2"/>
    <n v="33"/>
    <x v="1"/>
  </r>
  <r>
    <x v="13"/>
    <x v="1"/>
    <x v="40"/>
    <x v="20"/>
    <n v="21"/>
    <x v="1"/>
    <x v="10"/>
    <n v="27"/>
    <x v="1"/>
  </r>
  <r>
    <x v="13"/>
    <x v="1"/>
    <x v="40"/>
    <x v="15"/>
    <n v="16"/>
    <x v="1"/>
    <x v="11"/>
    <n v="26"/>
    <x v="1"/>
  </r>
  <r>
    <x v="13"/>
    <x v="1"/>
    <x v="40"/>
    <x v="6"/>
    <n v="30"/>
    <x v="1"/>
    <x v="25"/>
    <n v="24"/>
    <x v="1"/>
  </r>
  <r>
    <x v="13"/>
    <x v="1"/>
    <x v="40"/>
    <x v="0"/>
    <n v="26"/>
    <x v="1"/>
    <x v="23"/>
    <n v="15"/>
    <x v="1"/>
  </r>
  <r>
    <x v="13"/>
    <x v="1"/>
    <x v="40"/>
    <x v="30"/>
    <n v="21"/>
    <x v="1"/>
    <x v="5"/>
    <n v="24"/>
    <x v="1"/>
  </r>
  <r>
    <x v="13"/>
    <x v="1"/>
    <x v="40"/>
    <x v="5"/>
    <n v="12"/>
    <x v="1"/>
    <x v="7"/>
    <n v="7"/>
    <x v="2"/>
  </r>
  <r>
    <x v="13"/>
    <x v="1"/>
    <x v="40"/>
    <x v="29"/>
    <n v="23"/>
    <x v="1"/>
    <x v="28"/>
    <n v="0"/>
    <x v="2"/>
  </r>
  <r>
    <x v="13"/>
    <x v="1"/>
    <x v="40"/>
    <x v="14"/>
    <n v="30"/>
    <x v="1"/>
    <x v="8"/>
    <n v="13"/>
    <x v="2"/>
  </r>
  <r>
    <x v="13"/>
    <x v="1"/>
    <x v="40"/>
    <x v="12"/>
    <n v="10"/>
    <x v="1"/>
    <x v="12"/>
    <n v="30"/>
    <x v="3"/>
  </r>
  <r>
    <x v="13"/>
    <x v="1"/>
    <x v="40"/>
    <x v="28"/>
    <n v="35"/>
    <x v="1"/>
    <x v="29"/>
    <n v="43"/>
    <x v="3"/>
  </r>
  <r>
    <x v="13"/>
    <x v="1"/>
    <x v="40"/>
    <x v="4"/>
    <n v="39"/>
    <x v="1"/>
    <x v="21"/>
    <n v="38"/>
    <x v="0"/>
  </r>
  <r>
    <x v="13"/>
    <x v="2"/>
    <x v="41"/>
    <x v="22"/>
    <n v="27"/>
    <x v="1"/>
    <x v="0"/>
    <n v="20"/>
    <x v="0"/>
  </r>
  <r>
    <x v="14"/>
    <x v="0"/>
    <x v="42"/>
    <x v="9"/>
    <n v="13"/>
    <x v="1"/>
    <x v="14"/>
    <n v="25"/>
    <x v="6"/>
  </r>
  <r>
    <x v="14"/>
    <x v="3"/>
    <x v="43"/>
    <x v="27"/>
    <n v="20"/>
    <x v="1"/>
    <x v="2"/>
    <n v="10"/>
    <x v="9"/>
  </r>
  <r>
    <x v="14"/>
    <x v="3"/>
    <x v="43"/>
    <x v="0"/>
    <n v="30"/>
    <x v="1"/>
    <x v="24"/>
    <n v="13"/>
    <x v="6"/>
  </r>
  <r>
    <x v="14"/>
    <x v="1"/>
    <x v="44"/>
    <x v="16"/>
    <n v="24"/>
    <x v="1"/>
    <x v="31"/>
    <n v="16"/>
    <x v="1"/>
  </r>
  <r>
    <x v="14"/>
    <x v="1"/>
    <x v="44"/>
    <x v="11"/>
    <n v="31"/>
    <x v="1"/>
    <x v="10"/>
    <n v="24"/>
    <x v="1"/>
  </r>
  <r>
    <x v="14"/>
    <x v="1"/>
    <x v="44"/>
    <x v="20"/>
    <n v="10"/>
    <x v="1"/>
    <x v="21"/>
    <n v="27"/>
    <x v="1"/>
  </r>
  <r>
    <x v="14"/>
    <x v="1"/>
    <x v="44"/>
    <x v="6"/>
    <n v="45"/>
    <x v="1"/>
    <x v="6"/>
    <n v="7"/>
    <x v="1"/>
  </r>
  <r>
    <x v="14"/>
    <x v="1"/>
    <x v="44"/>
    <x v="19"/>
    <n v="34"/>
    <x v="1"/>
    <x v="3"/>
    <n v="7"/>
    <x v="1"/>
  </r>
  <r>
    <x v="14"/>
    <x v="1"/>
    <x v="44"/>
    <x v="13"/>
    <n v="31"/>
    <x v="1"/>
    <x v="28"/>
    <n v="19"/>
    <x v="1"/>
  </r>
  <r>
    <x v="14"/>
    <x v="1"/>
    <x v="44"/>
    <x v="12"/>
    <n v="29"/>
    <x v="1"/>
    <x v="29"/>
    <n v="34"/>
    <x v="1"/>
  </r>
  <r>
    <x v="14"/>
    <x v="1"/>
    <x v="44"/>
    <x v="24"/>
    <n v="20"/>
    <x v="1"/>
    <x v="30"/>
    <n v="15"/>
    <x v="1"/>
  </r>
  <r>
    <x v="14"/>
    <x v="1"/>
    <x v="44"/>
    <x v="10"/>
    <n v="7"/>
    <x v="1"/>
    <x v="9"/>
    <n v="42"/>
    <x v="2"/>
  </r>
  <r>
    <x v="14"/>
    <x v="1"/>
    <x v="44"/>
    <x v="4"/>
    <n v="24"/>
    <x v="1"/>
    <x v="0"/>
    <n v="27"/>
    <x v="3"/>
  </r>
  <r>
    <x v="14"/>
    <x v="1"/>
    <x v="44"/>
    <x v="25"/>
    <n v="25"/>
    <x v="1"/>
    <x v="7"/>
    <n v="23"/>
    <x v="3"/>
  </r>
  <r>
    <x v="14"/>
    <x v="1"/>
    <x v="44"/>
    <x v="7"/>
    <n v="17"/>
    <x v="1"/>
    <x v="12"/>
    <n v="20"/>
    <x v="0"/>
  </r>
  <r>
    <x v="14"/>
    <x v="2"/>
    <x v="45"/>
    <x v="30"/>
    <n v="21"/>
    <x v="1"/>
    <x v="26"/>
    <n v="24"/>
    <x v="0"/>
  </r>
  <r>
    <x v="15"/>
    <x v="3"/>
    <x v="46"/>
    <x v="3"/>
    <n v="23"/>
    <x v="1"/>
    <x v="16"/>
    <n v="16"/>
    <x v="9"/>
  </r>
  <r>
    <x v="15"/>
    <x v="3"/>
    <x v="46"/>
    <x v="26"/>
    <n v="0"/>
    <x v="1"/>
    <x v="13"/>
    <n v="16"/>
    <x v="0"/>
  </r>
  <r>
    <x v="15"/>
    <x v="1"/>
    <x v="47"/>
    <x v="11"/>
    <n v="22"/>
    <x v="1"/>
    <x v="22"/>
    <n v="19"/>
    <x v="1"/>
  </r>
  <r>
    <x v="15"/>
    <x v="1"/>
    <x v="47"/>
    <x v="21"/>
    <n v="20"/>
    <x v="1"/>
    <x v="4"/>
    <n v="3"/>
    <x v="1"/>
  </r>
  <r>
    <x v="15"/>
    <x v="1"/>
    <x v="47"/>
    <x v="31"/>
    <n v="26"/>
    <x v="1"/>
    <x v="5"/>
    <n v="17"/>
    <x v="1"/>
  </r>
  <r>
    <x v="15"/>
    <x v="1"/>
    <x v="47"/>
    <x v="0"/>
    <n v="29"/>
    <x v="1"/>
    <x v="31"/>
    <n v="13"/>
    <x v="1"/>
  </r>
  <r>
    <x v="15"/>
    <x v="1"/>
    <x v="47"/>
    <x v="13"/>
    <n v="23"/>
    <x v="1"/>
    <x v="26"/>
    <n v="13"/>
    <x v="1"/>
  </r>
  <r>
    <x v="15"/>
    <x v="1"/>
    <x v="47"/>
    <x v="18"/>
    <n v="37"/>
    <x v="1"/>
    <x v="1"/>
    <n v="16"/>
    <x v="1"/>
  </r>
  <r>
    <x v="15"/>
    <x v="1"/>
    <x v="47"/>
    <x v="1"/>
    <n v="7"/>
    <x v="1"/>
    <x v="24"/>
    <n v="14"/>
    <x v="1"/>
  </r>
  <r>
    <x v="15"/>
    <x v="1"/>
    <x v="47"/>
    <x v="17"/>
    <n v="23"/>
    <x v="1"/>
    <x v="9"/>
    <n v="27"/>
    <x v="1"/>
  </r>
  <r>
    <x v="15"/>
    <x v="1"/>
    <x v="47"/>
    <x v="24"/>
    <n v="27"/>
    <x v="1"/>
    <x v="14"/>
    <n v="11"/>
    <x v="1"/>
  </r>
  <r>
    <x v="15"/>
    <x v="1"/>
    <x v="47"/>
    <x v="25"/>
    <n v="44"/>
    <x v="1"/>
    <x v="17"/>
    <n v="33"/>
    <x v="2"/>
  </r>
  <r>
    <x v="15"/>
    <x v="1"/>
    <x v="47"/>
    <x v="5"/>
    <n v="23"/>
    <x v="1"/>
    <x v="27"/>
    <n v="0"/>
    <x v="3"/>
  </r>
  <r>
    <x v="15"/>
    <x v="1"/>
    <x v="47"/>
    <x v="23"/>
    <n v="12"/>
    <x v="1"/>
    <x v="25"/>
    <n v="21"/>
    <x v="3"/>
  </r>
  <r>
    <x v="15"/>
    <x v="2"/>
    <x v="48"/>
    <x v="15"/>
    <n v="6"/>
    <x v="1"/>
    <x v="20"/>
    <n v="34"/>
    <x v="9"/>
  </r>
  <r>
    <x v="15"/>
    <x v="2"/>
    <x v="48"/>
    <x v="8"/>
    <n v="19"/>
    <x v="1"/>
    <x v="23"/>
    <n v="10"/>
    <x v="0"/>
  </r>
  <r>
    <x v="16"/>
    <x v="1"/>
    <x v="49"/>
    <x v="2"/>
    <n v="0"/>
    <x v="1"/>
    <x v="15"/>
    <n v="0"/>
    <x v="1"/>
  </r>
  <r>
    <x v="16"/>
    <x v="1"/>
    <x v="49"/>
    <x v="9"/>
    <n v="0"/>
    <x v="1"/>
    <x v="6"/>
    <n v="0"/>
    <x v="1"/>
  </r>
  <r>
    <x v="16"/>
    <x v="1"/>
    <x v="49"/>
    <x v="27"/>
    <n v="0"/>
    <x v="1"/>
    <x v="10"/>
    <n v="0"/>
    <x v="1"/>
  </r>
  <r>
    <x v="16"/>
    <x v="1"/>
    <x v="49"/>
    <x v="22"/>
    <n v="0"/>
    <x v="1"/>
    <x v="1"/>
    <n v="0"/>
    <x v="1"/>
  </r>
  <r>
    <x v="16"/>
    <x v="1"/>
    <x v="49"/>
    <x v="19"/>
    <n v="0"/>
    <x v="1"/>
    <x v="2"/>
    <n v="0"/>
    <x v="1"/>
  </r>
  <r>
    <x v="16"/>
    <x v="1"/>
    <x v="49"/>
    <x v="18"/>
    <n v="0"/>
    <x v="1"/>
    <x v="28"/>
    <n v="0"/>
    <x v="1"/>
  </r>
  <r>
    <x v="16"/>
    <x v="1"/>
    <x v="49"/>
    <x v="12"/>
    <n v="0"/>
    <x v="1"/>
    <x v="8"/>
    <n v="0"/>
    <x v="1"/>
  </r>
  <r>
    <x v="16"/>
    <x v="1"/>
    <x v="49"/>
    <x v="17"/>
    <n v="0"/>
    <x v="1"/>
    <x v="17"/>
    <n v="0"/>
    <x v="1"/>
  </r>
  <r>
    <x v="16"/>
    <x v="1"/>
    <x v="49"/>
    <x v="8"/>
    <n v="0"/>
    <x v="1"/>
    <x v="12"/>
    <n v="0"/>
    <x v="1"/>
  </r>
  <r>
    <x v="16"/>
    <x v="1"/>
    <x v="49"/>
    <x v="4"/>
    <n v="0"/>
    <x v="1"/>
    <x v="4"/>
    <n v="0"/>
    <x v="1"/>
  </r>
  <r>
    <x v="16"/>
    <x v="1"/>
    <x v="49"/>
    <x v="3"/>
    <n v="0"/>
    <x v="1"/>
    <x v="3"/>
    <n v="0"/>
    <x v="1"/>
  </r>
  <r>
    <x v="16"/>
    <x v="1"/>
    <x v="49"/>
    <x v="30"/>
    <n v="0"/>
    <x v="1"/>
    <x v="19"/>
    <n v="0"/>
    <x v="1"/>
  </r>
  <r>
    <x v="16"/>
    <x v="1"/>
    <x v="49"/>
    <x v="29"/>
    <n v="0"/>
    <x v="1"/>
    <x v="18"/>
    <n v="0"/>
    <x v="3"/>
  </r>
  <r>
    <x v="16"/>
    <x v="1"/>
    <x v="49"/>
    <x v="28"/>
    <n v="0"/>
    <x v="1"/>
    <x v="11"/>
    <n v="0"/>
    <x v="3"/>
  </r>
  <r>
    <x v="16"/>
    <x v="1"/>
    <x v="49"/>
    <x v="14"/>
    <n v="0"/>
    <x v="1"/>
    <x v="23"/>
    <n v="0"/>
    <x v="3"/>
  </r>
  <r>
    <x v="16"/>
    <x v="1"/>
    <x v="49"/>
    <x v="10"/>
    <n v="0"/>
    <x v="1"/>
    <x v="30"/>
    <n v="0"/>
    <x v="3"/>
  </r>
  <r>
    <x v="17"/>
    <x v="4"/>
    <x v="50"/>
    <x v="32"/>
    <m/>
    <x v="2"/>
    <x v="32"/>
    <m/>
    <x v="1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7">
  <r>
    <x v="0"/>
    <x v="0"/>
    <x v="0"/>
    <x v="0"/>
    <x v="0"/>
    <s v="Home"/>
    <m/>
    <n v="25.333333333333332"/>
    <n v="0"/>
    <s v="Cleveland Browns"/>
    <m/>
    <n v="16.466666666666669"/>
    <n v="0"/>
  </r>
  <r>
    <x v="0"/>
    <x v="0"/>
    <x v="1"/>
    <x v="0"/>
    <x v="1"/>
    <s v="Home"/>
    <m/>
    <n v="27.833333333333336"/>
    <n v="0"/>
    <s v="San Francisco 49ers"/>
    <m/>
    <n v="19.733333333333334"/>
    <n v="0"/>
  </r>
  <r>
    <x v="0"/>
    <x v="0"/>
    <x v="2"/>
    <x v="0"/>
    <x v="2"/>
    <s v="Away"/>
    <m/>
    <n v="26.066666666666666"/>
    <n v="0"/>
    <s v="Tampa Bay Buccaneers"/>
    <m/>
    <n v="19.966666666666669"/>
    <n v="0"/>
  </r>
  <r>
    <x v="0"/>
    <x v="0"/>
    <x v="3"/>
    <x v="0"/>
    <x v="3"/>
    <s v="Home"/>
    <m/>
    <n v="26.266666666666666"/>
    <n v="0"/>
    <s v="New York Jets"/>
    <m/>
    <n v="19.399999999999999"/>
    <n v="0"/>
  </r>
  <r>
    <x v="0"/>
    <x v="0"/>
    <x v="4"/>
    <x v="0"/>
    <x v="4"/>
    <s v="Away"/>
    <m/>
    <n v="25.1"/>
    <n v="0"/>
    <s v="Tennessee Titans"/>
    <m/>
    <n v="19.066666666666666"/>
    <n v="0"/>
  </r>
  <r>
    <x v="0"/>
    <x v="0"/>
    <x v="5"/>
    <x v="0"/>
    <x v="5"/>
    <s v="Home"/>
    <m/>
    <n v="21.866666666666667"/>
    <n v="0"/>
    <s v="Chicago Bears"/>
    <m/>
    <n v="16.533333333333331"/>
    <n v="0"/>
  </r>
  <r>
    <x v="0"/>
    <x v="0"/>
    <x v="6"/>
    <x v="0"/>
    <x v="6"/>
    <s v="Away"/>
    <m/>
    <n v="24.766666666666666"/>
    <n v="0"/>
    <s v="Denver Broncos"/>
    <m/>
    <n v="19.333333333333336"/>
    <n v="0"/>
  </r>
  <r>
    <x v="0"/>
    <x v="0"/>
    <x v="7"/>
    <x v="0"/>
    <x v="7"/>
    <s v="Home"/>
    <m/>
    <n v="22.266666666666666"/>
    <n v="0"/>
    <s v="Oakland Raiders"/>
    <m/>
    <n v="18.43333333333333"/>
    <n v="0"/>
  </r>
  <r>
    <x v="0"/>
    <x v="0"/>
    <x v="8"/>
    <x v="0"/>
    <x v="8"/>
    <s v="Home"/>
    <m/>
    <n v="23"/>
    <n v="0"/>
    <s v="Cincinnati Bengals"/>
    <m/>
    <n v="17.7"/>
    <n v="0"/>
  </r>
  <r>
    <x v="0"/>
    <x v="0"/>
    <x v="9"/>
    <x v="0"/>
    <x v="9"/>
    <s v="Home"/>
    <m/>
    <n v="26.299999999999997"/>
    <n v="0"/>
    <s v="Dallas Cowboys"/>
    <m/>
    <n v="21.233333333333334"/>
    <n v="0"/>
  </r>
  <r>
    <x v="0"/>
    <x v="0"/>
    <x v="10"/>
    <x v="0"/>
    <x v="10"/>
    <s v="Home"/>
    <m/>
    <n v="22.633333333333333"/>
    <n v="0"/>
    <s v="Arizona Cardinals"/>
    <m/>
    <n v="19.166666666666664"/>
    <n v="0"/>
  </r>
  <r>
    <x v="0"/>
    <x v="0"/>
    <x v="11"/>
    <x v="0"/>
    <x v="11"/>
    <s v="Away"/>
    <m/>
    <n v="23.666666666666664"/>
    <n v="0"/>
    <s v="New York Giants"/>
    <m/>
    <n v="19.933333333333334"/>
    <n v="0"/>
  </r>
  <r>
    <x v="0"/>
    <x v="0"/>
    <x v="12"/>
    <x v="0"/>
    <x v="12"/>
    <s v="Away"/>
    <m/>
    <n v="21.700000000000003"/>
    <n v="0"/>
    <s v="Miami Dolphins"/>
    <m/>
    <n v="20.266666666666666"/>
    <n v="0"/>
  </r>
  <r>
    <x v="0"/>
    <x v="0"/>
    <x v="13"/>
    <x v="0"/>
    <x v="13"/>
    <s v="Away"/>
    <m/>
    <n v="21.933333333333334"/>
    <n v="0"/>
    <s v="Atlanta Falcons"/>
    <m/>
    <n v="21.2"/>
    <n v="0"/>
  </r>
  <r>
    <x v="0"/>
    <x v="0"/>
    <x v="14"/>
    <x v="0"/>
    <x v="14"/>
    <s v="Away"/>
    <m/>
    <n v="23.866666666666667"/>
    <n v="0"/>
    <s v="Indianapolis Colts"/>
    <m/>
    <n v="21.833333333333336"/>
    <n v="0"/>
  </r>
  <r>
    <x v="0"/>
    <x v="0"/>
    <x v="15"/>
    <x v="0"/>
    <x v="15"/>
    <s v="Away"/>
    <m/>
    <n v="22.466666666666669"/>
    <n v="0"/>
    <s v="Detroit Lions"/>
    <m/>
    <n v="24.133333333333333"/>
    <n v="0"/>
  </r>
  <r>
    <x v="0"/>
    <x v="1"/>
    <x v="16"/>
    <x v="1"/>
    <x v="4"/>
    <s v="Away"/>
    <n v="33"/>
    <n v="25.392857142857146"/>
    <n v="7.6071428571428541"/>
    <s v="San Francisco 49ers"/>
    <n v="44"/>
    <n v="16.5"/>
    <n v="27.5"/>
  </r>
  <r>
    <x v="0"/>
    <x v="2"/>
    <x v="17"/>
    <x v="1"/>
    <x v="8"/>
    <s v="Home"/>
    <n v="23"/>
    <n v="25.464285714285715"/>
    <n v="-2.4642857142857153"/>
    <s v="Indianapolis Colts"/>
    <n v="16"/>
    <n v="17.178571428571431"/>
    <n v="-1.1785714285714306"/>
  </r>
  <r>
    <x v="0"/>
    <x v="2"/>
    <x v="18"/>
    <x v="1"/>
    <x v="0"/>
    <s v="Away"/>
    <n v="34"/>
    <n v="25.857142857142858"/>
    <n v="8.1428571428571423"/>
    <s v="Houston Texans"/>
    <n v="6"/>
    <n v="21.321428571428569"/>
    <n v="-15.321428571428569"/>
  </r>
  <r>
    <x v="0"/>
    <x v="2"/>
    <x v="19"/>
    <x v="1"/>
    <x v="5"/>
    <s v="Away"/>
    <n v="16"/>
    <n v="24.142857142857142"/>
    <n v="-8.1428571428571423"/>
    <s v="Green Bay Packers"/>
    <n v="0"/>
    <n v="19.678571428571431"/>
    <n v="-19.678571428571431"/>
  </r>
  <r>
    <x v="0"/>
    <x v="2"/>
    <x v="20"/>
    <x v="1"/>
    <x v="9"/>
    <s v="Home"/>
    <n v="19"/>
    <n v="27.214285714285715"/>
    <n v="-8.2142857142857153"/>
    <s v="Oakland Raiders"/>
    <n v="10"/>
    <n v="20"/>
    <n v="-10"/>
  </r>
  <r>
    <x v="0"/>
    <x v="2"/>
    <x v="21"/>
    <x v="1"/>
    <x v="16"/>
    <s v="Home"/>
    <n v="20"/>
    <n v="21.285714285714285"/>
    <n v="-1.2857142857142847"/>
    <s v="Cleveland Browns"/>
    <n v="3"/>
    <n v="17.892857142857142"/>
    <n v="-14.892857142857142"/>
  </r>
  <r>
    <x v="0"/>
    <x v="2"/>
    <x v="22"/>
    <x v="1"/>
    <x v="1"/>
    <s v="Away"/>
    <n v="27"/>
    <n v="27.035714285714285"/>
    <n v="-3.5714285714284699E-2"/>
    <s v="Tennessee Titans"/>
    <n v="23"/>
    <n v="20.285714285714285"/>
    <n v="2.7142857142857153"/>
  </r>
  <r>
    <x v="0"/>
    <x v="2"/>
    <x v="23"/>
    <x v="1"/>
    <x v="13"/>
    <s v="Home"/>
    <n v="22"/>
    <n v="23.821428571428569"/>
    <n v="-1.8214285714285694"/>
    <s v="Tampa Bay Buccaneers"/>
    <n v="19"/>
    <n v="20.392857142857142"/>
    <n v="-1.3928571428571423"/>
  </r>
  <r>
    <x v="0"/>
    <x v="2"/>
    <x v="24"/>
    <x v="1"/>
    <x v="7"/>
    <s v="Away"/>
    <n v="14"/>
    <n v="23.321428571428569"/>
    <n v="-9.3214285714285694"/>
    <s v="New York Jets"/>
    <n v="7"/>
    <n v="19.285714285714285"/>
    <n v="-12.285714285714285"/>
  </r>
  <r>
    <x v="0"/>
    <x v="2"/>
    <x v="25"/>
    <x v="1"/>
    <x v="3"/>
    <s v="Home"/>
    <n v="37"/>
    <n v="25.035714285714285"/>
    <n v="11.964285714285715"/>
    <s v="Buffalo Bills"/>
    <n v="16"/>
    <n v="19.214285714285715"/>
    <n v="-3.2142857142857153"/>
  </r>
  <r>
    <x v="0"/>
    <x v="2"/>
    <x v="26"/>
    <x v="1"/>
    <x v="6"/>
    <s v="Home"/>
    <n v="29"/>
    <n v="25.035714285714285"/>
    <n v="3.9642857142857153"/>
    <s v="Miami Dolphins"/>
    <n v="13"/>
    <n v="19.785714285714285"/>
    <n v="-6.7857142857142847"/>
  </r>
  <r>
    <x v="0"/>
    <x v="1"/>
    <x v="27"/>
    <x v="1"/>
    <x v="17"/>
    <s v="Away"/>
    <n v="17"/>
    <n v="23.678571428571431"/>
    <n v="-6.6785714285714306"/>
    <s v="Cincinnati Bengals"/>
    <n v="26"/>
    <n v="20.428571428571431"/>
    <n v="5.5714285714285694"/>
  </r>
  <r>
    <x v="0"/>
    <x v="2"/>
    <x v="28"/>
    <x v="1"/>
    <x v="18"/>
    <s v="Home"/>
    <n v="23"/>
    <n v="21.464285714285715"/>
    <n v="1.5357142857142847"/>
    <s v="New York Giants"/>
    <n v="0"/>
    <n v="20.178571428571431"/>
    <n v="-20.178571428571431"/>
  </r>
  <r>
    <x v="0"/>
    <x v="2"/>
    <x v="29"/>
    <x v="1"/>
    <x v="2"/>
    <s v="Home"/>
    <n v="23"/>
    <n v="24.392857142857142"/>
    <n v="-1.3928571428571423"/>
    <s v="Atlanta Falcons"/>
    <n v="13"/>
    <n v="21.428571428571431"/>
    <n v="-8.4285714285714306"/>
  </r>
  <r>
    <x v="0"/>
    <x v="2"/>
    <x v="30"/>
    <x v="1"/>
    <x v="11"/>
    <s v="Home"/>
    <n v="27"/>
    <n v="22.607142857142854"/>
    <n v="4.3928571428571459"/>
    <s v="Denver Broncos"/>
    <n v="11"/>
    <n v="21.892857142857142"/>
    <n v="-10.892857142857142"/>
  </r>
  <r>
    <x v="0"/>
    <x v="2"/>
    <x v="31"/>
    <x v="1"/>
    <x v="10"/>
    <s v="Away"/>
    <n v="21"/>
    <n v="22.571428571428569"/>
    <n v="-1.5714285714285694"/>
    <s v="Dallas Cowboys"/>
    <n v="12"/>
    <n v="22.5"/>
    <n v="-10.5"/>
  </r>
  <r>
    <x v="0"/>
    <x v="2"/>
    <x v="32"/>
    <x v="2"/>
    <x v="8"/>
    <s v="Away"/>
    <n v="27"/>
    <n v="25.115384615384613"/>
    <n v="1.8846153846153868"/>
    <s v="Cleveland Browns"/>
    <n v="10"/>
    <n v="17.03846153846154"/>
    <n v="-7.0384615384615401"/>
  </r>
  <r>
    <x v="0"/>
    <x v="2"/>
    <x v="33"/>
    <x v="2"/>
    <x v="9"/>
    <s v="Away"/>
    <n v="34"/>
    <n v="27.884615384615387"/>
    <n v="6.1153846153846132"/>
    <s v="New York Giants"/>
    <n v="29"/>
    <n v="17.26923076923077"/>
    <n v="11.73076923076923"/>
  </r>
  <r>
    <x v="0"/>
    <x v="2"/>
    <x v="34"/>
    <x v="2"/>
    <x v="4"/>
    <s v="Home"/>
    <n v="45"/>
    <n v="25.53846153846154"/>
    <n v="19.46153846153846"/>
    <s v="Houston Texans"/>
    <n v="7"/>
    <n v="19.76923076923077"/>
    <n v="-12.76923076923077"/>
  </r>
  <r>
    <x v="0"/>
    <x v="2"/>
    <x v="35"/>
    <x v="2"/>
    <x v="5"/>
    <s v="Home"/>
    <n v="34"/>
    <n v="22.307692307692307"/>
    <n v="11.692307692307693"/>
    <s v="Cincinnati Bengals"/>
    <n v="7"/>
    <n v="17.73076923076923"/>
    <n v="-10.73076923076923"/>
  </r>
  <r>
    <x v="0"/>
    <x v="2"/>
    <x v="36"/>
    <x v="2"/>
    <x v="2"/>
    <s v="Home"/>
    <n v="31"/>
    <n v="26.192307692307693"/>
    <n v="4.8076923076923066"/>
    <s v="New York Jets"/>
    <n v="19"/>
    <n v="20.346153846153847"/>
    <n v="-1.3461538461538467"/>
  </r>
  <r>
    <x v="0"/>
    <x v="2"/>
    <x v="37"/>
    <x v="2"/>
    <x v="19"/>
    <s v="Away"/>
    <n v="24"/>
    <n v="23.307692307692307"/>
    <n v="0.6923076923076934"/>
    <s v="Tampa Bay Buccaneers"/>
    <n v="21"/>
    <n v="20.192307692307693"/>
    <n v="0.8076923076923066"/>
  </r>
  <r>
    <x v="0"/>
    <x v="2"/>
    <x v="38"/>
    <x v="2"/>
    <x v="13"/>
    <s v="Home"/>
    <n v="31"/>
    <n v="23.153846153846153"/>
    <n v="7.8461538461538467"/>
    <s v="Green Bay Packers"/>
    <n v="24"/>
    <n v="21.03846153846154"/>
    <n v="2.9615384615384599"/>
  </r>
  <r>
    <x v="0"/>
    <x v="1"/>
    <x v="39"/>
    <x v="2"/>
    <x v="7"/>
    <s v="Away"/>
    <n v="13"/>
    <n v="22.576923076923077"/>
    <n v="-9.5769230769230766"/>
    <s v="Kansas City Chiefs"/>
    <n v="30"/>
    <n v="21.307692307692307"/>
    <n v="8.6923076923076934"/>
  </r>
  <r>
    <x v="0"/>
    <x v="2"/>
    <x v="40"/>
    <x v="2"/>
    <x v="20"/>
    <s v="Away"/>
    <n v="25"/>
    <n v="22"/>
    <n v="3"/>
    <s v="Indianapolis Colts"/>
    <n v="13"/>
    <n v="20.269230769230766"/>
    <n v="-7.2692307692307665"/>
  </r>
  <r>
    <x v="0"/>
    <x v="2"/>
    <x v="41"/>
    <x v="2"/>
    <x v="21"/>
    <s v="Away"/>
    <n v="20"/>
    <n v="23.846153846153847"/>
    <n v="-3.8461538461538467"/>
    <s v="Oakland Raiders"/>
    <n v="17"/>
    <n v="21.46153846153846"/>
    <n v="-4.4615384615384599"/>
  </r>
  <r>
    <x v="0"/>
    <x v="1"/>
    <x v="42"/>
    <x v="2"/>
    <x v="22"/>
    <s v="Away"/>
    <n v="23"/>
    <n v="22.576923076923077"/>
    <n v="0.42307692307692335"/>
    <s v="San Francisco 49ers"/>
    <n v="25"/>
    <n v="20.07692307692308"/>
    <n v="4.9230769230769198"/>
  </r>
  <r>
    <x v="0"/>
    <x v="1"/>
    <x v="43"/>
    <x v="2"/>
    <x v="16"/>
    <s v="Away"/>
    <n v="10"/>
    <n v="21.269230769230766"/>
    <n v="-11.269230769230766"/>
    <s v="Detroit Lions"/>
    <n v="20"/>
    <n v="23.53846153846154"/>
    <n v="-3.5384615384615401"/>
  </r>
  <r>
    <x v="0"/>
    <x v="2"/>
    <x v="44"/>
    <x v="2"/>
    <x v="12"/>
    <s v="Home"/>
    <n v="24"/>
    <n v="21.46153846153846"/>
    <n v="2.5384615384615401"/>
    <s v="Miami Dolphins"/>
    <n v="16"/>
    <n v="20.23076923076923"/>
    <n v="-4.2307692307692299"/>
  </r>
  <r>
    <x v="0"/>
    <x v="2"/>
    <x v="45"/>
    <x v="2"/>
    <x v="1"/>
    <s v="Away"/>
    <n v="42"/>
    <n v="24.92307692307692"/>
    <n v="17.07692307692308"/>
    <s v="Seattle Seahawks"/>
    <n v="7"/>
    <n v="22.269230769230766"/>
    <n v="-15.269230769230766"/>
  </r>
  <r>
    <x v="0"/>
    <x v="2"/>
    <x v="46"/>
    <x v="2"/>
    <x v="3"/>
    <s v="Away"/>
    <n v="27"/>
    <n v="23.807692307692307"/>
    <n v="3.1923076923076934"/>
    <s v="Pittsburgh Steelers"/>
    <n v="24"/>
    <n v="21.923076923076923"/>
    <n v="2.0769230769230766"/>
  </r>
  <r>
    <x v="0"/>
    <x v="1"/>
    <x v="47"/>
    <x v="2"/>
    <x v="18"/>
    <s v="Away"/>
    <n v="15"/>
    <n v="22.115384615384613"/>
    <n v="-7.1153846153846132"/>
    <s v="Washington Redskins"/>
    <n v="20"/>
    <n v="23.153846153846153"/>
    <n v="-3.1538461538461533"/>
  </r>
  <r>
    <x v="0"/>
    <x v="2"/>
    <x v="48"/>
    <x v="3"/>
    <x v="15"/>
    <s v="Away"/>
    <n v="27"/>
    <n v="23.583333333333336"/>
    <n v="3.4166666666666643"/>
    <s v="Cleveland Browns"/>
    <n v="21"/>
    <n v="19.041666666666668"/>
    <n v="1.9583333333333321"/>
  </r>
  <r>
    <x v="0"/>
    <x v="1"/>
    <x v="49"/>
    <x v="3"/>
    <x v="3"/>
    <s v="Away"/>
    <n v="20"/>
    <n v="26.916666666666664"/>
    <n v="-6.9166666666666643"/>
    <s v="Miami Dolphins"/>
    <n v="27"/>
    <n v="18"/>
    <n v="9"/>
  </r>
  <r>
    <x v="0"/>
    <x v="2"/>
    <x v="50"/>
    <x v="3"/>
    <x v="21"/>
    <s v="Away"/>
    <n v="30"/>
    <n v="24.041666666666664"/>
    <n v="5.9583333333333357"/>
    <s v="New York Giants"/>
    <n v="10"/>
    <n v="19.708333333333336"/>
    <n v="-9.7083333333333357"/>
  </r>
  <r>
    <x v="0"/>
    <x v="1"/>
    <x v="51"/>
    <x v="3"/>
    <x v="22"/>
    <s v="Away"/>
    <n v="7"/>
    <n v="24"/>
    <n v="-17"/>
    <s v="Arizona Cardinals"/>
    <n v="12"/>
    <n v="20.875"/>
    <n v="-8.875"/>
  </r>
  <r>
    <x v="0"/>
    <x v="2"/>
    <x v="52"/>
    <x v="3"/>
    <x v="12"/>
    <s v="Home"/>
    <n v="13"/>
    <n v="23.208333333333336"/>
    <n v="-10.208333333333336"/>
    <s v="Indianapolis Colts"/>
    <n v="7"/>
    <n v="20.333333333333332"/>
    <n v="-13.333333333333332"/>
  </r>
  <r>
    <x v="0"/>
    <x v="2"/>
    <x v="52"/>
    <x v="3"/>
    <x v="0"/>
    <s v="Home"/>
    <n v="39"/>
    <n v="20.333333333333336"/>
    <n v="18.666666666666664"/>
    <s v="Baltimore Ravens"/>
    <n v="38"/>
    <n v="20.541666666666664"/>
    <n v="17.458333333333336"/>
  </r>
  <r>
    <x v="0"/>
    <x v="1"/>
    <x v="53"/>
    <x v="3"/>
    <x v="2"/>
    <s v="Away"/>
    <n v="17"/>
    <n v="24.875"/>
    <n v="-7.875"/>
    <s v="Atlanta Falcons"/>
    <n v="20"/>
    <n v="21.541666666666664"/>
    <n v="-1.5416666666666643"/>
  </r>
  <r>
    <x v="0"/>
    <x v="1"/>
    <x v="54"/>
    <x v="3"/>
    <x v="23"/>
    <s v="Home"/>
    <n v="7"/>
    <n v="20.25"/>
    <n v="-13.25"/>
    <s v="Chicago Bears"/>
    <n v="33"/>
    <n v="17.875"/>
    <n v="15.125"/>
  </r>
  <r>
    <x v="0"/>
    <x v="2"/>
    <x v="54"/>
    <x v="3"/>
    <x v="17"/>
    <s v="Away"/>
    <n v="24"/>
    <n v="25.083333333333336"/>
    <n v="-1.0833333333333357"/>
    <s v="Tampa Bay Buccaneers"/>
    <n v="21"/>
    <n v="22.958333333333336"/>
    <n v="-1.9583333333333357"/>
  </r>
  <r>
    <x v="0"/>
    <x v="1"/>
    <x v="54"/>
    <x v="3"/>
    <x v="24"/>
    <s v="Away"/>
    <n v="0"/>
    <n v="24.208333333333336"/>
    <n v="-24.208333333333336"/>
    <s v="Denver Broncos"/>
    <n v="23"/>
    <n v="20.583333333333336"/>
    <n v="2.4166666666666643"/>
  </r>
  <r>
    <x v="0"/>
    <x v="1"/>
    <x v="55"/>
    <x v="3"/>
    <x v="14"/>
    <s v="Home"/>
    <n v="16"/>
    <n v="24.75"/>
    <n v="-8.75"/>
    <s v="San Francisco 49ers"/>
    <n v="26"/>
    <n v="21.291666666666664"/>
    <n v="4.7083333333333357"/>
  </r>
  <r>
    <x v="0"/>
    <x v="1"/>
    <x v="56"/>
    <x v="3"/>
    <x v="5"/>
    <s v="Away"/>
    <n v="24"/>
    <n v="21.791666666666664"/>
    <n v="2.2083333333333357"/>
    <s v="Carolina Panthers"/>
    <n v="31"/>
    <n v="19.708333333333336"/>
    <n v="11.291666666666664"/>
  </r>
  <r>
    <x v="0"/>
    <x v="2"/>
    <x v="57"/>
    <x v="3"/>
    <x v="7"/>
    <s v="Home"/>
    <n v="30"/>
    <n v="24.25"/>
    <n v="5.75"/>
    <s v="Washington Redskins"/>
    <n v="13"/>
    <n v="20.166666666666668"/>
    <n v="-7.1666666666666679"/>
  </r>
  <r>
    <x v="0"/>
    <x v="2"/>
    <x v="58"/>
    <x v="3"/>
    <x v="9"/>
    <s v="Away"/>
    <n v="43"/>
    <n v="24.291666666666664"/>
    <n v="18.708333333333336"/>
    <s v="Los Angeles Rams"/>
    <n v="35"/>
    <n v="24"/>
    <n v="11"/>
  </r>
  <r>
    <x v="0"/>
    <x v="2"/>
    <x v="59"/>
    <x v="3"/>
    <x v="4"/>
    <s v="Home"/>
    <n v="30"/>
    <n v="21.708333333333336"/>
    <n v="8.2916666666666643"/>
    <s v="Seattle Seahawks"/>
    <n v="24"/>
    <n v="19.5"/>
    <n v="4.5"/>
  </r>
  <r>
    <x v="0"/>
    <x v="2"/>
    <x v="59"/>
    <x v="3"/>
    <x v="6"/>
    <s v="Home"/>
    <n v="26"/>
    <n v="24.208333333333336"/>
    <n v="1.7916666666666643"/>
    <s v="Oakland Raiders"/>
    <n v="15"/>
    <n v="21.791666666666664"/>
    <n v="-6.7916666666666643"/>
  </r>
  <r>
    <x v="0"/>
    <x v="2"/>
    <x v="60"/>
    <x v="4"/>
    <x v="4"/>
    <s v="Home"/>
    <n v="30"/>
    <n v="26.208333333333336"/>
    <n v="3.7916666666666643"/>
    <s v="Indianapolis Colts"/>
    <n v="10"/>
    <n v="15.958333333333332"/>
    <n v="-5.9583333333333321"/>
  </r>
  <r>
    <x v="0"/>
    <x v="2"/>
    <x v="61"/>
    <x v="4"/>
    <x v="1"/>
    <s v="Away"/>
    <n v="32"/>
    <n v="27.958333333333332"/>
    <n v="4.0416666666666679"/>
    <s v="Arizona Cardinals"/>
    <n v="16"/>
    <n v="18.375"/>
    <n v="-2.375"/>
  </r>
  <r>
    <x v="0"/>
    <x v="2"/>
    <x v="62"/>
    <x v="4"/>
    <x v="3"/>
    <s v="Away"/>
    <n v="23"/>
    <n v="26.291666666666664"/>
    <n v="-3.2916666666666643"/>
    <s v="Buffalo Bills"/>
    <n v="3"/>
    <n v="18.75"/>
    <n v="-15.75"/>
  </r>
  <r>
    <x v="0"/>
    <x v="2"/>
    <x v="63"/>
    <x v="4"/>
    <x v="7"/>
    <s v="Home"/>
    <n v="19"/>
    <n v="24"/>
    <n v="-5"/>
    <s v="Cleveland Browns"/>
    <n v="10"/>
    <n v="16.166666666666668"/>
    <n v="-6.1666666666666679"/>
  </r>
  <r>
    <x v="0"/>
    <x v="2"/>
    <x v="64"/>
    <x v="4"/>
    <x v="0"/>
    <s v="Away"/>
    <n v="23"/>
    <n v="21.625"/>
    <n v="1.375"/>
    <s v="Cincinnati Bengals"/>
    <n v="20"/>
    <n v="18"/>
    <n v="2"/>
  </r>
  <r>
    <x v="0"/>
    <x v="2"/>
    <x v="65"/>
    <x v="4"/>
    <x v="2"/>
    <s v="Home"/>
    <n v="31"/>
    <n v="24.625"/>
    <n v="6.375"/>
    <s v="Carolina Panthers"/>
    <n v="21"/>
    <n v="21.333333333333336"/>
    <n v="-0.3333333333333357"/>
  </r>
  <r>
    <x v="0"/>
    <x v="1"/>
    <x v="66"/>
    <x v="4"/>
    <x v="9"/>
    <s v="Away"/>
    <n v="10"/>
    <n v="24.291666666666664"/>
    <n v="-14.291666666666664"/>
    <s v="Seattle Seahawks"/>
    <n v="24"/>
    <n v="21.041666666666668"/>
    <n v="2.9583333333333321"/>
  </r>
  <r>
    <x v="0"/>
    <x v="2"/>
    <x v="67"/>
    <x v="4"/>
    <x v="5"/>
    <s v="Away"/>
    <n v="14"/>
    <n v="22.041666666666664"/>
    <n v="-8.0416666666666643"/>
    <s v="Atlanta Falcons"/>
    <n v="9"/>
    <n v="19.916666666666664"/>
    <n v="-10.916666666666664"/>
  </r>
  <r>
    <x v="0"/>
    <x v="1"/>
    <x v="68"/>
    <x v="4"/>
    <x v="6"/>
    <s v="Away"/>
    <n v="31"/>
    <n v="24.625"/>
    <n v="6.375"/>
    <s v="New York Jets"/>
    <n v="38"/>
    <n v="22.5"/>
    <n v="15.5"/>
  </r>
  <r>
    <x v="0"/>
    <x v="1"/>
    <x v="69"/>
    <x v="4"/>
    <x v="16"/>
    <s v="Home"/>
    <n v="14"/>
    <n v="20.375"/>
    <n v="-6.375"/>
    <s v="San Francisco 49ers"/>
    <n v="15"/>
    <n v="19.541666666666664"/>
    <n v="-4.5416666666666643"/>
  </r>
  <r>
    <x v="0"/>
    <x v="2"/>
    <x v="70"/>
    <x v="4"/>
    <x v="8"/>
    <s v="Home"/>
    <n v="44"/>
    <n v="24.5"/>
    <n v="19.5"/>
    <s v="Detroit Lions"/>
    <n v="20"/>
    <n v="21.708333333333336"/>
    <n v="-1.7083333333333357"/>
  </r>
  <r>
    <x v="0"/>
    <x v="2"/>
    <x v="71"/>
    <x v="4"/>
    <x v="25"/>
    <s v="Home"/>
    <n v="35"/>
    <n v="21.833333333333336"/>
    <n v="13.166666666666664"/>
    <s v="Denver Broncos"/>
    <n v="9"/>
    <n v="21"/>
    <n v="-12"/>
  </r>
  <r>
    <x v="0"/>
    <x v="2"/>
    <x v="72"/>
    <x v="4"/>
    <x v="26"/>
    <s v="Home"/>
    <n v="24"/>
    <n v="22.5"/>
    <n v="1.5"/>
    <s v="New York Giants"/>
    <n v="17"/>
    <n v="19.458333333333336"/>
    <n v="-2.4583333333333357"/>
  </r>
  <r>
    <x v="0"/>
    <x v="2"/>
    <x v="73"/>
    <x v="4"/>
    <x v="15"/>
    <s v="Home"/>
    <n v="26"/>
    <n v="22.75"/>
    <n v="3.25"/>
    <s v="Tampa Bay Buccaneers"/>
    <n v="20"/>
    <n v="21.833333333333336"/>
    <n v="-1.8333333333333357"/>
  </r>
  <r>
    <x v="0"/>
    <x v="1"/>
    <x v="74"/>
    <x v="4"/>
    <x v="14"/>
    <s v="Away"/>
    <n v="13"/>
    <n v="24.083333333333336"/>
    <n v="-11.083333333333336"/>
    <s v="Tennessee Titans"/>
    <n v="24"/>
    <n v="23.958333333333336"/>
    <n v="4.1666666666664298E-2"/>
  </r>
  <r>
    <x v="0"/>
    <x v="2"/>
    <x v="75"/>
    <x v="4"/>
    <x v="21"/>
    <s v="Home"/>
    <n v="38"/>
    <n v="25"/>
    <n v="13"/>
    <s v="Washington Redskins"/>
    <n v="14"/>
    <n v="23.166666666666668"/>
    <n v="-9.1666666666666679"/>
  </r>
  <r>
    <x v="0"/>
    <x v="1"/>
    <x v="76"/>
    <x v="5"/>
    <x v="4"/>
    <s v="Away"/>
    <n v="24"/>
    <n v="24.944444444444443"/>
    <n v="-0.94444444444444287"/>
    <s v="Arizona Cardinals"/>
    <n v="27"/>
    <n v="16.055555555555557"/>
    <n v="10.944444444444443"/>
  </r>
  <r>
    <x v="0"/>
    <x v="2"/>
    <x v="77"/>
    <x v="5"/>
    <x v="3"/>
    <s v="Home"/>
    <n v="35"/>
    <n v="26.722222222222221"/>
    <n v="8.2777777777777786"/>
    <s v="Miami Dolphins"/>
    <n v="17"/>
    <n v="18.444444444444443"/>
    <n v="-1.4444444444444429"/>
  </r>
  <r>
    <x v="0"/>
    <x v="2"/>
    <x v="78"/>
    <x v="5"/>
    <x v="10"/>
    <s v="Away"/>
    <n v="24"/>
    <n v="24.722222222222221"/>
    <n v="-0.72222222222222143"/>
    <s v="San Francisco 49ers"/>
    <n v="13"/>
    <n v="17.866666666666667"/>
    <n v="-4.8666666666666671"/>
  </r>
  <r>
    <x v="0"/>
    <x v="2"/>
    <x v="79"/>
    <x v="5"/>
    <x v="13"/>
    <s v="Away"/>
    <n v="35"/>
    <n v="21.75"/>
    <n v="13.25"/>
    <s v="New York Jets"/>
    <n v="27"/>
    <n v="19.05"/>
    <n v="7.9499999999999993"/>
  </r>
  <r>
    <x v="1"/>
    <x v="2"/>
    <x v="80"/>
    <x v="5"/>
    <x v="23"/>
    <s v="Home"/>
    <n v="30"/>
    <n v="21.611111111111114"/>
    <n v="8.3888888888888857"/>
    <s v="Cleveland Browns"/>
    <n v="16"/>
    <n v="18.055555555555557"/>
    <n v="-2.0555555555555571"/>
  </r>
  <r>
    <x v="2"/>
    <x v="2"/>
    <x v="81"/>
    <x v="5"/>
    <x v="11"/>
    <s v="Home"/>
    <n v="20"/>
    <n v="24.722222222222221"/>
    <n v="-4.7222222222222214"/>
    <s v="New York Giants"/>
    <n v="10"/>
    <n v="21.222222222222221"/>
    <n v="-11.222222222222221"/>
  </r>
  <r>
    <x v="0"/>
    <x v="1"/>
    <x v="82"/>
    <x v="5"/>
    <x v="6"/>
    <s v="Home"/>
    <n v="10"/>
    <n v="24.944444444444443"/>
    <n v="-14.944444444444443"/>
    <s v="Buffalo Bills"/>
    <n v="16"/>
    <n v="21.777777777777779"/>
    <n v="-5.7777777777777786"/>
  </r>
  <r>
    <x v="0"/>
    <x v="2"/>
    <x v="83"/>
    <x v="5"/>
    <x v="9"/>
    <s v="Home"/>
    <n v="31"/>
    <n v="26.5"/>
    <n v="4.5"/>
    <s v="Chicago Bears"/>
    <n v="3"/>
    <n v="18.277777777777779"/>
    <n v="-15.277777777777779"/>
  </r>
  <r>
    <x v="0"/>
    <x v="2"/>
    <x v="84"/>
    <x v="5"/>
    <x v="22"/>
    <s v="Away"/>
    <n v="20"/>
    <n v="25.388888888888889"/>
    <n v="-5.3888888888888893"/>
    <s v="Indianapolis Colts"/>
    <n v="16"/>
    <n v="20.783333333333331"/>
    <n v="-4.7833333333333314"/>
  </r>
  <r>
    <x v="0"/>
    <x v="2"/>
    <x v="85"/>
    <x v="5"/>
    <x v="19"/>
    <s v="Home"/>
    <n v="34"/>
    <n v="22.5"/>
    <n v="11.5"/>
    <s v="Tampa Bay Buccaneers"/>
    <n v="20"/>
    <n v="19.555555555555557"/>
    <n v="0.44444444444444287"/>
  </r>
  <r>
    <x v="0"/>
    <x v="2"/>
    <x v="86"/>
    <x v="5"/>
    <x v="0"/>
    <s v="Home"/>
    <n v="31"/>
    <n v="21.888888888888889"/>
    <n v="9.1111111111111107"/>
    <s v="Green Bay Packers"/>
    <n v="28"/>
    <n v="19.555555555555557"/>
    <n v="8.4444444444444429"/>
  </r>
  <r>
    <x v="3"/>
    <x v="2"/>
    <x v="87"/>
    <x v="5"/>
    <x v="5"/>
    <s v="Away"/>
    <n v="30"/>
    <n v="23.722222222222221"/>
    <n v="6.2777777777777786"/>
    <s v="Detroit Lions"/>
    <n v="23"/>
    <n v="22.722222222222221"/>
    <n v="0.27777777777777857"/>
  </r>
  <r>
    <x v="0"/>
    <x v="2"/>
    <x v="88"/>
    <x v="5"/>
    <x v="8"/>
    <s v="Home"/>
    <n v="23"/>
    <n v="23.944444444444443"/>
    <n v="-0.94444444444444287"/>
    <s v="Houston Texans"/>
    <n v="16"/>
    <n v="22.611111111111111"/>
    <n v="-6.6111111111111107"/>
  </r>
  <r>
    <x v="0"/>
    <x v="2"/>
    <x v="89"/>
    <x v="5"/>
    <x v="26"/>
    <s v="Home"/>
    <n v="21"/>
    <n v="24.166666666666668"/>
    <n v="-3.1666666666666679"/>
    <s v="Denver Broncos"/>
    <n v="14"/>
    <n v="21.111111111111111"/>
    <n v="-7.1111111111111107"/>
  </r>
  <r>
    <x v="0"/>
    <x v="1"/>
    <x v="90"/>
    <x v="5"/>
    <x v="2"/>
    <s v="Away"/>
    <n v="20"/>
    <n v="23.888888888888889"/>
    <n v="-3.8888888888888893"/>
    <s v="Los Angeles Rams"/>
    <n v="26"/>
    <n v="25.611111111111107"/>
    <n v="0.38888888888889284"/>
  </r>
  <r>
    <x v="0"/>
    <x v="2"/>
    <x v="91"/>
    <x v="5"/>
    <x v="7"/>
    <s v="Away"/>
    <n v="28"/>
    <n v="20.666666666666668"/>
    <n v="7.3333333333333321"/>
    <s v="Dallas Cowboys"/>
    <n v="6"/>
    <n v="22.5"/>
    <n v="-16.5"/>
  </r>
  <r>
    <x v="0"/>
    <x v="2"/>
    <x v="92"/>
    <x v="6"/>
    <x v="4"/>
    <s v="Away"/>
    <n v="19"/>
    <n v="25.888888888888889"/>
    <n v="-6.8888888888888893"/>
    <s v="Cleveland Browns"/>
    <n v="7"/>
    <n v="15.388888888888889"/>
    <n v="-8.3888888888888893"/>
  </r>
  <r>
    <x v="0"/>
    <x v="1"/>
    <x v="93"/>
    <x v="6"/>
    <x v="6"/>
    <s v="Away"/>
    <n v="9"/>
    <n v="27.277777777777779"/>
    <n v="-18.277777777777779"/>
    <s v="New York Giants"/>
    <n v="12"/>
    <n v="19.888888888888889"/>
    <n v="-7.8888888888888893"/>
  </r>
  <r>
    <x v="0"/>
    <x v="2"/>
    <x v="94"/>
    <x v="6"/>
    <x v="2"/>
    <s v="Home"/>
    <n v="34"/>
    <n v="27.777777777777779"/>
    <n v="6.2222222222222214"/>
    <s v="Washington Redskins"/>
    <n v="31"/>
    <n v="20.666666666666664"/>
    <n v="10.333333333333336"/>
  </r>
  <r>
    <x v="0"/>
    <x v="2"/>
    <x v="95"/>
    <x v="6"/>
    <x v="3"/>
    <s v="Away"/>
    <n v="33"/>
    <n v="26.166666666666668"/>
    <n v="6.8333333333333321"/>
    <s v="Oakland Raiders"/>
    <n v="8"/>
    <n v="21.722222222222221"/>
    <n v="-13.722222222222221"/>
  </r>
  <r>
    <x v="0"/>
    <x v="2"/>
    <x v="96"/>
    <x v="6"/>
    <x v="0"/>
    <s v="Home"/>
    <n v="40"/>
    <n v="22.222222222222221"/>
    <n v="17.777777777777779"/>
    <s v="Tennessee Titans"/>
    <n v="17"/>
    <n v="19.611111111111111"/>
    <n v="-2.6111111111111107"/>
  </r>
  <r>
    <x v="0"/>
    <x v="2"/>
    <x v="97"/>
    <x v="6"/>
    <x v="9"/>
    <s v="Away"/>
    <n v="37"/>
    <n v="27.111111111111111"/>
    <n v="9.8888888888888893"/>
    <s v="Dallas Cowboys"/>
    <n v="9"/>
    <n v="22.888888888888889"/>
    <n v="-13.888888888888889"/>
  </r>
  <r>
    <x v="0"/>
    <x v="2"/>
    <x v="98"/>
    <x v="6"/>
    <x v="14"/>
    <s v="Home"/>
    <n v="31"/>
    <n v="25.5"/>
    <n v="5.5"/>
    <s v="Arizona Cardinals"/>
    <n v="21"/>
    <n v="22"/>
    <n v="-1"/>
  </r>
  <r>
    <x v="0"/>
    <x v="2"/>
    <x v="99"/>
    <x v="6"/>
    <x v="27"/>
    <s v="Away"/>
    <n v="30"/>
    <n v="22.055555555555557"/>
    <n v="7.9444444444444429"/>
    <s v="Miami Dolphins"/>
    <n v="20"/>
    <n v="19.166666666666664"/>
    <n v="0.8333333333333357"/>
  </r>
  <r>
    <x v="0"/>
    <x v="1"/>
    <x v="100"/>
    <x v="6"/>
    <x v="1"/>
    <s v="Away"/>
    <n v="7"/>
    <n v="25.611111111111107"/>
    <n v="-18.611111111111107"/>
    <s v="Minnesota Vikings"/>
    <n v="24"/>
    <n v="21.055555555555557"/>
    <n v="2.9444444444444429"/>
  </r>
  <r>
    <x v="0"/>
    <x v="2"/>
    <x v="101"/>
    <x v="6"/>
    <x v="17"/>
    <s v="Away"/>
    <n v="27"/>
    <n v="24.333333333333336"/>
    <n v="2.6666666666666643"/>
    <s v="Chicago Bears"/>
    <n v="24"/>
    <n v="20"/>
    <n v="4"/>
  </r>
  <r>
    <x v="0"/>
    <x v="2"/>
    <x v="102"/>
    <x v="6"/>
    <x v="23"/>
    <s v="Away"/>
    <n v="20"/>
    <n v="21.555555555555557"/>
    <n v="-1.5555555555555571"/>
    <s v="Denver Broncos"/>
    <n v="17"/>
    <n v="19.333333333333332"/>
    <n v="-2.3333333333333321"/>
  </r>
  <r>
    <x v="0"/>
    <x v="2"/>
    <x v="103"/>
    <x v="6"/>
    <x v="7"/>
    <s v="Home"/>
    <n v="54"/>
    <n v="20.166666666666668"/>
    <n v="33.833333333333329"/>
    <s v="Buffalo Bills"/>
    <n v="24"/>
    <n v="19.777777777777779"/>
    <n v="4.2222222222222214"/>
  </r>
  <r>
    <x v="0"/>
    <x v="1"/>
    <x v="104"/>
    <x v="6"/>
    <x v="15"/>
    <s v="Home"/>
    <n v="0"/>
    <n v="20.833333333333336"/>
    <n v="-20.833333333333336"/>
    <s v="Baltimore Ravens"/>
    <n v="23"/>
    <n v="22.055555555555557"/>
    <n v="0.94444444444444287"/>
  </r>
  <r>
    <x v="0"/>
    <x v="1"/>
    <x v="105"/>
    <x v="6"/>
    <x v="10"/>
    <s v="Home"/>
    <n v="31"/>
    <n v="21.666666666666664"/>
    <n v="9.3333333333333357"/>
    <s v="Atlanta Falcons"/>
    <n v="34"/>
    <n v="20.111111111111111"/>
    <n v="13.888888888888889"/>
  </r>
  <r>
    <x v="0"/>
    <x v="2"/>
    <x v="106"/>
    <x v="7"/>
    <x v="0"/>
    <s v="Away"/>
    <n v="20"/>
    <n v="24.388888888888889"/>
    <n v="-4.3888888888888893"/>
    <s v="Indianapolis Colts"/>
    <n v="17"/>
    <n v="17.172222222222221"/>
    <n v="-0.17222222222222072"/>
  </r>
  <r>
    <x v="0"/>
    <x v="2"/>
    <x v="107"/>
    <x v="7"/>
    <x v="17"/>
    <s v="Home"/>
    <n v="38"/>
    <n v="26.888888888888889"/>
    <n v="11.111111111111111"/>
    <s v="Cleveland Browns"/>
    <n v="24"/>
    <n v="19.611111111111111"/>
    <n v="4.3888888888888893"/>
  </r>
  <r>
    <x v="0"/>
    <x v="2"/>
    <x v="108"/>
    <x v="7"/>
    <x v="4"/>
    <s v="Home"/>
    <n v="20"/>
    <n v="22.111111111111111"/>
    <n v="-2.1111111111111107"/>
    <s v="Los Angeles Chargers"/>
    <n v="17"/>
    <n v="16.722222222222221"/>
    <n v="0.27777777777777857"/>
  </r>
  <r>
    <x v="0"/>
    <x v="2"/>
    <x v="109"/>
    <x v="7"/>
    <x v="10"/>
    <s v="Away"/>
    <n v="22"/>
    <n v="24.111111111111111"/>
    <n v="-2.1111111111111107"/>
    <s v="Arizona Cardinals"/>
    <n v="16"/>
    <n v="17.777777777777779"/>
    <n v="-1.7777777777777786"/>
  </r>
  <r>
    <x v="0"/>
    <x v="2"/>
    <x v="110"/>
    <x v="7"/>
    <x v="13"/>
    <s v="Home"/>
    <n v="45"/>
    <n v="23.094444444444445"/>
    <n v="21.905555555555555"/>
    <s v="Miami Dolphins"/>
    <n v="21"/>
    <n v="16.611111111111111"/>
    <n v="4.3888888888888893"/>
  </r>
  <r>
    <x v="0"/>
    <x v="2"/>
    <x v="111"/>
    <x v="7"/>
    <x v="1"/>
    <s v="Home"/>
    <n v="33"/>
    <n v="29.833333333333332"/>
    <n v="3.1666666666666679"/>
    <s v="Houston Texans"/>
    <n v="7"/>
    <n v="22.111111111111111"/>
    <n v="-15.111111111111111"/>
  </r>
  <r>
    <x v="0"/>
    <x v="2"/>
    <x v="112"/>
    <x v="7"/>
    <x v="3"/>
    <s v="Away"/>
    <n v="41"/>
    <n v="27.555555555555557"/>
    <n v="13.444444444444443"/>
    <s v="SxI "/>
    <n v="16"/>
    <n v="20.055555555555557"/>
    <n v="-4.0555555555555571"/>
  </r>
  <r>
    <x v="0"/>
    <x v="2"/>
    <x v="113"/>
    <x v="7"/>
    <x v="2"/>
    <s v="Away"/>
    <n v="47"/>
    <n v="25.777777777777779"/>
    <n v="21.222222222222221"/>
    <s v="Buffalo Bills"/>
    <n v="10"/>
    <n v="19.388888888888886"/>
    <n v="-9.3888888888888857"/>
  </r>
  <r>
    <x v="0"/>
    <x v="1"/>
    <x v="114"/>
    <x v="7"/>
    <x v="21"/>
    <s v="Away"/>
    <n v="7"/>
    <n v="22.888888888888889"/>
    <n v="-15.888888888888889"/>
    <s v="Atlanta Falcons"/>
    <n v="27"/>
    <n v="22.333333333333336"/>
    <n v="4.6666666666666643"/>
  </r>
  <r>
    <x v="0"/>
    <x v="2"/>
    <x v="114"/>
    <x v="7"/>
    <x v="5"/>
    <s v="Away"/>
    <n v="38"/>
    <n v="24.944444444444443"/>
    <n v="13.055555555555557"/>
    <s v="Washington Redskins"/>
    <n v="30"/>
    <n v="20.666666666666664"/>
    <n v="9.3333333333333357"/>
  </r>
  <r>
    <x v="0"/>
    <x v="1"/>
    <x v="115"/>
    <x v="7"/>
    <x v="28"/>
    <s v="Away"/>
    <n v="21"/>
    <n v="21.333333333333336"/>
    <n v="-0.3333333333333357"/>
    <s v="San Francisco 49ers"/>
    <n v="31"/>
    <n v="21.922222222222221"/>
    <n v="9.0777777777777793"/>
  </r>
  <r>
    <x v="0"/>
    <x v="2"/>
    <x v="116"/>
    <x v="7"/>
    <x v="15"/>
    <s v="Away"/>
    <n v="23"/>
    <n v="22.111111111111114"/>
    <n v="0.88888888888888573"/>
    <s v="Chicago Bears"/>
    <n v="16"/>
    <n v="19.833333333333336"/>
    <n v="-3.8333333333333357"/>
  </r>
  <r>
    <x v="0"/>
    <x v="1"/>
    <x v="117"/>
    <x v="7"/>
    <x v="24"/>
    <s v="Away"/>
    <n v="10"/>
    <n v="21.605555555555554"/>
    <n v="-11.605555555555554"/>
    <s v="Tampa Bay Buccaneers"/>
    <n v="15"/>
    <n v="20.711111111111109"/>
    <n v="-5.7111111111111086"/>
  </r>
  <r>
    <x v="0"/>
    <x v="1"/>
    <x v="118"/>
    <x v="7"/>
    <x v="23"/>
    <s v="Away"/>
    <n v="20"/>
    <n v="20.111111111111114"/>
    <n v="-0.11111111111111427"/>
    <s v="Tennessee Titans"/>
    <n v="24"/>
    <n v="21.5"/>
    <n v="2.5"/>
  </r>
  <r>
    <x v="4"/>
    <x v="2"/>
    <x v="119"/>
    <x v="8"/>
    <x v="2"/>
    <s v="Home"/>
    <n v="30"/>
    <n v="25.642857142857142"/>
    <n v="4.3571428571428577"/>
    <s v="Tampa Bay Buccaneers"/>
    <n v="10"/>
    <n v="20.928571428571431"/>
    <n v="-10.928571428571431"/>
  </r>
  <r>
    <x v="5"/>
    <x v="1"/>
    <x v="120"/>
    <x v="8"/>
    <x v="12"/>
    <s v="Away"/>
    <n v="21"/>
    <n v="22.553571428571431"/>
    <n v="-1.5535714285714306"/>
    <s v="New York Jets"/>
    <n v="34"/>
    <n v="18.026785714285715"/>
    <n v="15.973214285714285"/>
  </r>
  <r>
    <x v="0"/>
    <x v="2"/>
    <x v="121"/>
    <x v="8"/>
    <x v="1"/>
    <s v="Away"/>
    <n v="51"/>
    <n v="26.285714285714285"/>
    <n v="24.714285714285715"/>
    <s v="New York Giants"/>
    <n v="17"/>
    <n v="17.857142857142858"/>
    <n v="-0.85714285714285765"/>
  </r>
  <r>
    <x v="0"/>
    <x v="1"/>
    <x v="122"/>
    <x v="8"/>
    <x v="14"/>
    <s v="Home"/>
    <n v="14"/>
    <n v="30.732142857142858"/>
    <n v="-16.732142857142858"/>
    <s v="Indianapolis Colts"/>
    <n v="20"/>
    <n v="22.303571428571431"/>
    <n v="-2.3035714285714306"/>
  </r>
  <r>
    <x v="0"/>
    <x v="2"/>
    <x v="123"/>
    <x v="8"/>
    <x v="9"/>
    <s v="Home"/>
    <n v="51"/>
    <n v="25"/>
    <n v="26"/>
    <s v="Denver Broncos"/>
    <n v="23"/>
    <n v="18.821428571428569"/>
    <n v="4.1785714285714306"/>
  </r>
  <r>
    <x v="0"/>
    <x v="2"/>
    <x v="124"/>
    <x v="8"/>
    <x v="18"/>
    <s v="Away"/>
    <n v="20"/>
    <n v="22.1875"/>
    <n v="-2.1875"/>
    <s v="San Francisco 49ers"/>
    <n v="10"/>
    <n v="21.955357142857142"/>
    <n v="-11.955357142857142"/>
  </r>
  <r>
    <x v="0"/>
    <x v="2"/>
    <x v="125"/>
    <x v="8"/>
    <x v="4"/>
    <s v="Home"/>
    <n v="23"/>
    <n v="22.714285714285715"/>
    <n v="0.2857142857142847"/>
    <s v="Cincinnati Bengals"/>
    <n v="7"/>
    <n v="16.571428571428569"/>
    <n v="-9.5714285714285694"/>
  </r>
  <r>
    <x v="0"/>
    <x v="1"/>
    <x v="126"/>
    <x v="8"/>
    <x v="10"/>
    <s v="Home"/>
    <n v="17"/>
    <n v="25.357142857142858"/>
    <n v="-8.3571428571428577"/>
    <s v="Washington Redskins"/>
    <n v="17"/>
    <n v="20.857142857142858"/>
    <n v="-3.8571428571428577"/>
  </r>
  <r>
    <x v="0"/>
    <x v="1"/>
    <x v="127"/>
    <x v="8"/>
    <x v="6"/>
    <s v="Away"/>
    <n v="17"/>
    <n v="26.25"/>
    <n v="-9.25"/>
    <s v="Dallas Cowboys"/>
    <n v="28"/>
    <n v="25.392857142857142"/>
    <n v="2.6071428571428577"/>
  </r>
  <r>
    <x v="0"/>
    <x v="2"/>
    <x v="128"/>
    <x v="8"/>
    <x v="13"/>
    <s v="Home"/>
    <n v="20"/>
    <n v="20.107142857142858"/>
    <n v="-0.10714285714285765"/>
    <s v="Atlanta Falcons"/>
    <n v="17"/>
    <n v="19.803571428571431"/>
    <n v="-2.8035714285714306"/>
  </r>
  <r>
    <x v="0"/>
    <x v="1"/>
    <x v="129"/>
    <x v="8"/>
    <x v="15"/>
    <s v="Home"/>
    <n v="17"/>
    <n v="23.785714285714285"/>
    <n v="-6.7857142857142847"/>
    <s v="Detroit Lions"/>
    <n v="30"/>
    <n v="24.071428571428569"/>
    <n v="5.9285714285714306"/>
  </r>
  <r>
    <x v="0"/>
    <x v="1"/>
    <x v="130"/>
    <x v="8"/>
    <x v="25"/>
    <s v="Home"/>
    <n v="24"/>
    <n v="18.446428571428569"/>
    <n v="5.5535714285714306"/>
    <s v="Oakland Raiders"/>
    <n v="27"/>
    <n v="21.419642857142858"/>
    <n v="5.5803571428571423"/>
  </r>
  <r>
    <x v="0"/>
    <x v="1"/>
    <x v="131"/>
    <x v="8"/>
    <x v="8"/>
    <s v="Away"/>
    <n v="20"/>
    <n v="22.982142857142858"/>
    <n v="-2.9821428571428577"/>
    <s v="Tennessee Titans"/>
    <n v="23"/>
    <n v="20.535714285714285"/>
    <n v="2.4642857142857153"/>
  </r>
  <r>
    <x v="6"/>
    <x v="2"/>
    <x v="132"/>
    <x v="9"/>
    <x v="9"/>
    <s v="Home"/>
    <n v="33"/>
    <n v="27.5"/>
    <n v="5.5"/>
    <s v="San Francisco 49ers"/>
    <n v="10"/>
    <n v="19.214285714285715"/>
    <n v="-9.2142857142857153"/>
  </r>
  <r>
    <x v="7"/>
    <x v="2"/>
    <x v="133"/>
    <x v="9"/>
    <x v="5"/>
    <s v="Away"/>
    <n v="33"/>
    <n v="22.5"/>
    <n v="10.5"/>
    <s v="Cleveland Browns"/>
    <n v="16"/>
    <n v="15.857142857142858"/>
    <n v="0.14285714285714235"/>
  </r>
  <r>
    <x v="8"/>
    <x v="2"/>
    <x v="134"/>
    <x v="9"/>
    <x v="23"/>
    <s v="Home"/>
    <n v="24"/>
    <n v="24.023809523809526"/>
    <n v="-2.3809523809525501E-2"/>
    <s v="Indianapolis Colts"/>
    <n v="23"/>
    <n v="17.833333333333336"/>
    <n v="5.1666666666666643"/>
  </r>
  <r>
    <x v="9"/>
    <x v="2"/>
    <x v="135"/>
    <x v="9"/>
    <x v="6"/>
    <s v="Home"/>
    <n v="29"/>
    <n v="24.61904761904762"/>
    <n v="4.3809523809523796"/>
    <s v="Denver Broncos"/>
    <n v="19"/>
    <n v="20.5"/>
    <n v="-1.5"/>
  </r>
  <r>
    <x v="10"/>
    <x v="2"/>
    <x v="136"/>
    <x v="9"/>
    <x v="13"/>
    <s v="Away"/>
    <n v="17"/>
    <n v="21.94047619047619"/>
    <n v="-4.9404761904761898"/>
    <s v="Tampa Bay Buccaneers"/>
    <n v="3"/>
    <n v="22.011904761904763"/>
    <n v="-19.011904761904763"/>
  </r>
  <r>
    <x v="11"/>
    <x v="2"/>
    <x v="137"/>
    <x v="9"/>
    <x v="2"/>
    <s v="Home"/>
    <n v="20"/>
    <n v="25.035714285714285"/>
    <n v="-5.0357142857142847"/>
    <s v="Chicago Bears"/>
    <n v="12"/>
    <n v="19.797619047619047"/>
    <n v="-7.7976190476190474"/>
  </r>
  <r>
    <x v="12"/>
    <x v="2"/>
    <x v="138"/>
    <x v="9"/>
    <x v="0"/>
    <s v="Away"/>
    <n v="20"/>
    <n v="22.916666666666664"/>
    <n v="-2.9166666666666643"/>
    <s v="Detroit Lions"/>
    <n v="15"/>
    <n v="21.702380952380953"/>
    <n v="-6.7023809523809526"/>
  </r>
  <r>
    <x v="13"/>
    <x v="2"/>
    <x v="139"/>
    <x v="9"/>
    <x v="3"/>
    <s v="Home"/>
    <n v="21"/>
    <n v="23.285714285714285"/>
    <n v="-2.2857142857142847"/>
    <s v="Los Angeles Chargers"/>
    <n v="13"/>
    <n v="21.642857142857146"/>
    <n v="-8.6428571428571459"/>
  </r>
  <r>
    <x v="14"/>
    <x v="1"/>
    <x v="140"/>
    <x v="9"/>
    <x v="25"/>
    <s v="Away"/>
    <n v="0"/>
    <n v="18.238095238095237"/>
    <n v="-18.238095238095237"/>
    <s v="Baltimore Ravens"/>
    <n v="40"/>
    <n v="18.61904761904762"/>
    <n v="21.38095238095238"/>
  </r>
  <r>
    <x v="15"/>
    <x v="2"/>
    <x v="141"/>
    <x v="9"/>
    <x v="12"/>
    <s v="Home"/>
    <n v="34"/>
    <n v="21.05952380952381"/>
    <n v="12.94047619047619"/>
    <s v="Oakland Raiders"/>
    <n v="14"/>
    <n v="19.488095238095237"/>
    <n v="-5.4880952380952372"/>
  </r>
  <r>
    <x v="16"/>
    <x v="2"/>
    <x v="142"/>
    <x v="9"/>
    <x v="10"/>
    <s v="Home"/>
    <n v="41"/>
    <n v="23.416666666666664"/>
    <n v="17.583333333333336"/>
    <s v="Houston Texans"/>
    <n v="38"/>
    <n v="22.583333333333332"/>
    <n v="15.416666666666668"/>
  </r>
  <r>
    <x v="17"/>
    <x v="2"/>
    <x v="143"/>
    <x v="9"/>
    <x v="19"/>
    <s v="Away"/>
    <n v="25"/>
    <n v="22.166666666666664"/>
    <n v="2.8333333333333357"/>
    <s v="New York Jets"/>
    <n v="20"/>
    <n v="20.785714285714285"/>
    <n v="-0.7857142857142847"/>
  </r>
  <r>
    <x v="18"/>
    <x v="1"/>
    <x v="144"/>
    <x v="9"/>
    <x v="11"/>
    <s v="Home"/>
    <n v="19"/>
    <n v="23.583333333333336"/>
    <n v="-4.5833333333333357"/>
    <s v="Dallas Cowboys"/>
    <n v="33"/>
    <n v="26"/>
    <n v="7"/>
  </r>
  <r>
    <x v="19"/>
    <x v="1"/>
    <x v="145"/>
    <x v="10"/>
    <x v="6"/>
    <s v="Away"/>
    <n v="30"/>
    <n v="25.25"/>
    <n v="4.75"/>
    <s v="Oakland Raiders"/>
    <n v="31"/>
    <n v="21.166666666666668"/>
    <n v="9.8333333333333321"/>
  </r>
  <r>
    <x v="20"/>
    <x v="2"/>
    <x v="146"/>
    <x v="10"/>
    <x v="4"/>
    <s v="Away"/>
    <n v="27"/>
    <n v="28.9"/>
    <n v="-1.8999999999999986"/>
    <s v="Indianapolis Colts"/>
    <n v="0"/>
    <n v="18.866666666666667"/>
    <n v="-18.866666666666667"/>
  </r>
  <r>
    <x v="21"/>
    <x v="1"/>
    <x v="147"/>
    <x v="10"/>
    <x v="13"/>
    <s v="Away"/>
    <n v="3"/>
    <n v="23"/>
    <n v="-20"/>
    <s v="Chicago Bears"/>
    <n v="17"/>
    <n v="18.916666666666664"/>
    <n v="-1.9166666666666643"/>
  </r>
  <r>
    <x v="22"/>
    <x v="2"/>
    <x v="148"/>
    <x v="10"/>
    <x v="22"/>
    <s v="Away"/>
    <n v="12"/>
    <n v="24.083333333333336"/>
    <n v="-12.083333333333336"/>
    <s v="Cleveland Browns"/>
    <n v="9"/>
    <n v="22.033333333333331"/>
    <n v="-13.033333333333331"/>
  </r>
  <r>
    <x v="23"/>
    <x v="2"/>
    <x v="149"/>
    <x v="10"/>
    <x v="10"/>
    <s v="Away"/>
    <n v="24"/>
    <n v="22"/>
    <n v="2"/>
    <s v="New York Giants"/>
    <n v="7"/>
    <n v="17.45"/>
    <n v="-10.45"/>
  </r>
  <r>
    <x v="0"/>
    <x v="2"/>
    <x v="150"/>
    <x v="10"/>
    <x v="1"/>
    <s v="Home"/>
    <n v="33"/>
    <n v="28.083333333333332"/>
    <n v="4.9166666666666679"/>
    <s v="Arizona Cardinals"/>
    <n v="0"/>
    <n v="21.416666666666664"/>
    <n v="-21.416666666666664"/>
  </r>
  <r>
    <x v="24"/>
    <x v="2"/>
    <x v="151"/>
    <x v="10"/>
    <x v="21"/>
    <s v="Away"/>
    <n v="40"/>
    <n v="24.666666666666664"/>
    <n v="15.333333333333336"/>
    <s v="San Francisco 49ers"/>
    <n v="10"/>
    <n v="22.616666666666667"/>
    <n v="-12.616666666666667"/>
  </r>
  <r>
    <x v="25"/>
    <x v="2"/>
    <x v="152"/>
    <x v="10"/>
    <x v="5"/>
    <s v="Home"/>
    <n v="24"/>
    <n v="20.5"/>
    <n v="3.5"/>
    <s v="Baltimore Ravens"/>
    <n v="16"/>
    <n v="18.083333333333336"/>
    <n v="-2.0833333333333357"/>
  </r>
  <r>
    <x v="26"/>
    <x v="2"/>
    <x v="153"/>
    <x v="10"/>
    <x v="9"/>
    <s v="Home"/>
    <n v="34"/>
    <n v="25.05"/>
    <n v="8.9499999999999993"/>
    <s v="Washington Redskins"/>
    <n v="24"/>
    <n v="21.866666666666667"/>
    <n v="2.1333333333333329"/>
  </r>
  <r>
    <x v="27"/>
    <x v="2"/>
    <x v="154"/>
    <x v="10"/>
    <x v="0"/>
    <s v="Home"/>
    <n v="29"/>
    <n v="18.133333333333333"/>
    <n v="10.866666666666667"/>
    <s v="Cincinnati Bengals"/>
    <n v="14"/>
    <n v="16.899999999999999"/>
    <n v="-2.8999999999999986"/>
  </r>
  <r>
    <x v="28"/>
    <x v="1"/>
    <x v="155"/>
    <x v="10"/>
    <x v="20"/>
    <s v="Away"/>
    <n v="0"/>
    <n v="21.716666666666669"/>
    <n v="-21.716666666666669"/>
    <s v="Los Angeles Chargers"/>
    <n v="21"/>
    <n v="19.366666666666667"/>
    <n v="1.6333333333333329"/>
  </r>
  <r>
    <x v="0"/>
    <x v="2"/>
    <x v="156"/>
    <x v="10"/>
    <x v="12"/>
    <s v="Home"/>
    <n v="30"/>
    <n v="21"/>
    <n v="9"/>
    <s v="Tampa Bay Buccaneers"/>
    <n v="27"/>
    <n v="19.200000000000003"/>
    <n v="7.7999999999999972"/>
  </r>
  <r>
    <x v="0"/>
    <x v="2"/>
    <x v="157"/>
    <x v="10"/>
    <x v="3"/>
    <s v="Home"/>
    <n v="23"/>
    <n v="25.233333333333334"/>
    <n v="-2.2333333333333343"/>
    <s v="Atlanta Falcons"/>
    <n v="7"/>
    <n v="25.35"/>
    <n v="-18.350000000000001"/>
  </r>
  <r>
    <x v="0"/>
    <x v="2"/>
    <x v="158"/>
    <x v="10"/>
    <x v="2"/>
    <s v="Away"/>
    <n v="26"/>
    <n v="25.75"/>
    <n v="0.25"/>
    <s v="Green Bay Packers"/>
    <n v="17"/>
    <n v="23.85"/>
    <n v="-6.8500000000000014"/>
  </r>
  <r>
    <x v="0"/>
    <x v="2"/>
    <x v="159"/>
    <x v="10"/>
    <x v="25"/>
    <s v="Home"/>
    <n v="31"/>
    <n v="16.933333333333334"/>
    <n v="14.066666666666666"/>
    <s v="New York Jets"/>
    <n v="28"/>
    <n v="17.483333333333334"/>
    <n v="10.516666666666666"/>
  </r>
  <r>
    <x v="29"/>
    <x v="2"/>
    <x v="160"/>
    <x v="11"/>
    <x v="11"/>
    <s v="Home"/>
    <n v="26"/>
    <n v="23.375"/>
    <n v="2.625"/>
    <s v="San Francisco 49ers"/>
    <n v="24"/>
    <n v="20.024999999999999"/>
    <n v="3.9750000000000014"/>
  </r>
  <r>
    <x v="30"/>
    <x v="2"/>
    <x v="161"/>
    <x v="11"/>
    <x v="14"/>
    <s v="Home"/>
    <n v="33"/>
    <n v="26.8"/>
    <n v="6.1999999999999993"/>
    <s v="Cleveland Browns"/>
    <n v="17"/>
    <n v="20.7"/>
    <n v="-3.6999999999999993"/>
  </r>
  <r>
    <x v="31"/>
    <x v="1"/>
    <x v="162"/>
    <x v="11"/>
    <x v="20"/>
    <s v="Home"/>
    <n v="10"/>
    <n v="24.45"/>
    <n v="-14.45"/>
    <s v="New York Giants"/>
    <n v="23"/>
    <n v="17.45"/>
    <n v="5.5500000000000007"/>
  </r>
  <r>
    <x v="32"/>
    <x v="1"/>
    <x v="163"/>
    <x v="11"/>
    <x v="6"/>
    <s v="Home"/>
    <n v="13"/>
    <n v="25.299999999999997"/>
    <n v="-12.299999999999997"/>
    <s v="Pittsburgh Steelers"/>
    <n v="19"/>
    <n v="21"/>
    <n v="-2"/>
  </r>
  <r>
    <x v="33"/>
    <x v="1"/>
    <x v="164"/>
    <x v="11"/>
    <x v="4"/>
    <s v="Home"/>
    <n v="17"/>
    <n v="26"/>
    <n v="-9"/>
    <s v="Los Angeles Rams"/>
    <n v="27"/>
    <n v="23.5"/>
    <n v="3.5"/>
  </r>
  <r>
    <x v="34"/>
    <x v="1"/>
    <x v="165"/>
    <x v="11"/>
    <x v="8"/>
    <s v="Home"/>
    <n v="24"/>
    <n v="21.4"/>
    <n v="2.6000000000000014"/>
    <s v="Chicago Bears"/>
    <n v="27"/>
    <n v="17.5"/>
    <n v="9.5"/>
  </r>
  <r>
    <x v="35"/>
    <x v="2"/>
    <x v="166"/>
    <x v="11"/>
    <x v="22"/>
    <s v="Home"/>
    <n v="36"/>
    <n v="26.9"/>
    <n v="9.1000000000000014"/>
    <s v="Indianapolis Colts"/>
    <n v="22"/>
    <n v="23.9"/>
    <n v="-1.8999999999999986"/>
  </r>
  <r>
    <x v="36"/>
    <x v="1"/>
    <x v="167"/>
    <x v="11"/>
    <x v="27"/>
    <s v="Away"/>
    <n v="33"/>
    <n v="23.125"/>
    <n v="9.875"/>
    <s v="Arizona Cardinals"/>
    <n v="38"/>
    <n v="18.475000000000001"/>
    <n v="19.524999999999999"/>
  </r>
  <r>
    <x v="37"/>
    <x v="2"/>
    <x v="168"/>
    <x v="11"/>
    <x v="3"/>
    <s v="Away"/>
    <n v="24"/>
    <n v="25.4"/>
    <n v="-1.3999999999999986"/>
    <s v="New York Jets"/>
    <n v="17"/>
    <n v="23.4"/>
    <n v="-6.3999999999999986"/>
  </r>
  <r>
    <x v="38"/>
    <x v="1"/>
    <x v="169"/>
    <x v="11"/>
    <x v="19"/>
    <s v="Home"/>
    <n v="17"/>
    <n v="21.375"/>
    <n v="-4.375"/>
    <s v="Miami Dolphins"/>
    <n v="20"/>
    <n v="16.25"/>
    <n v="3.75"/>
  </r>
  <r>
    <x v="39"/>
    <x v="1"/>
    <x v="170"/>
    <x v="11"/>
    <x v="26"/>
    <s v="Home"/>
    <n v="16"/>
    <n v="22.3"/>
    <n v="-6.3000000000000007"/>
    <s v="Los Angeles Chargers"/>
    <n v="17"/>
    <n v="20.8"/>
    <n v="-3.8000000000000007"/>
  </r>
  <r>
    <x v="40"/>
    <x v="1"/>
    <x v="171"/>
    <x v="11"/>
    <x v="15"/>
    <s v="Away"/>
    <n v="10"/>
    <n v="23"/>
    <n v="-13"/>
    <s v="Minnesota Vikings"/>
    <n v="23"/>
    <n v="21.1"/>
    <n v="1.8999999999999986"/>
  </r>
  <r>
    <x v="41"/>
    <x v="2"/>
    <x v="172"/>
    <x v="11"/>
    <x v="9"/>
    <s v="Away"/>
    <n v="28"/>
    <n v="23.1"/>
    <n v="4.8999999999999986"/>
    <s v="Carolina Panthers"/>
    <n v="23"/>
    <n v="20.399999999999999"/>
    <n v="2.6000000000000014"/>
  </r>
  <r>
    <x v="42"/>
    <x v="1"/>
    <x v="173"/>
    <x v="11"/>
    <x v="17"/>
    <s v="Away"/>
    <n v="38"/>
    <n v="22.05"/>
    <n v="15.95"/>
    <s v="New Orleans Saints"/>
    <n v="52"/>
    <n v="21.324999999999999"/>
    <n v="30.675000000000001"/>
  </r>
  <r>
    <x v="43"/>
    <x v="2"/>
    <x v="174"/>
    <x v="12"/>
    <x v="24"/>
    <s v="Away"/>
    <n v="17"/>
    <n v="22.75"/>
    <n v="-5.75"/>
    <s v="Cleveland Browns"/>
    <n v="14"/>
    <n v="19.375"/>
    <n v="-5.375"/>
  </r>
  <r>
    <x v="44"/>
    <x v="1"/>
    <x v="175"/>
    <x v="12"/>
    <x v="12"/>
    <s v="Away"/>
    <n v="16"/>
    <n v="17.5"/>
    <n v="-1.5"/>
    <s v="Cincinnati Bengals"/>
    <n v="20"/>
    <n v="14.75"/>
    <n v="5.25"/>
  </r>
  <r>
    <x v="45"/>
    <x v="2"/>
    <x v="176"/>
    <x v="12"/>
    <x v="6"/>
    <s v="Away"/>
    <n v="42"/>
    <n v="26.25"/>
    <n v="15.75"/>
    <s v="Houston Texans"/>
    <n v="34"/>
    <n v="23.375"/>
    <n v="10.625"/>
  </r>
  <r>
    <x v="46"/>
    <x v="2"/>
    <x v="177"/>
    <x v="12"/>
    <x v="9"/>
    <s v="Home"/>
    <n v="34"/>
    <n v="24.25"/>
    <n v="9.75"/>
    <s v="Arizona Cardinals"/>
    <n v="7"/>
    <n v="20.75"/>
    <n v="-13.75"/>
  </r>
  <r>
    <x v="47"/>
    <x v="2"/>
    <x v="178"/>
    <x v="12"/>
    <x v="5"/>
    <s v="Away"/>
    <n v="20"/>
    <n v="22.875"/>
    <n v="-2.875"/>
    <s v="Chicago Bears"/>
    <n v="17"/>
    <n v="17.125"/>
    <n v="-0.125"/>
  </r>
  <r>
    <x v="48"/>
    <x v="1"/>
    <x v="179"/>
    <x v="12"/>
    <x v="26"/>
    <s v="Home"/>
    <n v="17"/>
    <n v="21.375"/>
    <n v="-4.375"/>
    <s v="Baltimore Ravens"/>
    <n v="30"/>
    <n v="17.375"/>
    <n v="12.625"/>
  </r>
  <r>
    <x v="49"/>
    <x v="1"/>
    <x v="180"/>
    <x v="12"/>
    <x v="1"/>
    <s v="Home"/>
    <n v="10"/>
    <n v="27.375"/>
    <n v="-17.375"/>
    <s v="Seattle Seahawks"/>
    <n v="16"/>
    <n v="24.875"/>
    <n v="-8.875"/>
  </r>
  <r>
    <x v="50"/>
    <x v="2"/>
    <x v="181"/>
    <x v="12"/>
    <x v="15"/>
    <s v="Away"/>
    <n v="35"/>
    <n v="24.875"/>
    <n v="10.125"/>
    <s v="Dallas Cowboys"/>
    <n v="31"/>
    <n v="21.875"/>
    <n v="9.125"/>
  </r>
  <r>
    <x v="51"/>
    <x v="1"/>
    <x v="182"/>
    <x v="12"/>
    <x v="22"/>
    <s v="Away"/>
    <n v="10"/>
    <n v="22"/>
    <n v="-12"/>
    <s v="Miami Dolphins"/>
    <n v="16"/>
    <n v="19.916666666666668"/>
    <n v="-3.9166666666666679"/>
  </r>
  <r>
    <x v="52"/>
    <x v="1"/>
    <x v="183"/>
    <x v="12"/>
    <x v="29"/>
    <s v="Away"/>
    <n v="23"/>
    <n v="25.25"/>
    <n v="-2.25"/>
    <s v="Indianapolis Colts"/>
    <n v="26"/>
    <n v="20.625"/>
    <n v="5.375"/>
  </r>
  <r>
    <x v="53"/>
    <x v="2"/>
    <x v="184"/>
    <x v="12"/>
    <x v="7"/>
    <s v="Away"/>
    <n v="27"/>
    <n v="20.875"/>
    <n v="6.125"/>
    <s v="New York Giants"/>
    <n v="22"/>
    <n v="19.125"/>
    <n v="2.875"/>
  </r>
  <r>
    <x v="47"/>
    <x v="2"/>
    <x v="185"/>
    <x v="12"/>
    <x v="3"/>
    <s v="Away"/>
    <n v="19"/>
    <n v="26.791666666666664"/>
    <n v="-7.7916666666666643"/>
    <s v="Tampa Bay Buccaneers"/>
    <n v="14"/>
    <n v="27.833333333333336"/>
    <n v="-13.833333333333336"/>
  </r>
  <r>
    <x v="54"/>
    <x v="2"/>
    <x v="186"/>
    <x v="12"/>
    <x v="13"/>
    <s v="Away"/>
    <n v="27"/>
    <n v="18.5"/>
    <n v="8.5"/>
    <s v="Detroit Lions"/>
    <n v="24"/>
    <n v="21.125"/>
    <n v="2.875"/>
  </r>
  <r>
    <x v="55"/>
    <x v="2"/>
    <x v="187"/>
    <x v="12"/>
    <x v="0"/>
    <s v="Home"/>
    <n v="9"/>
    <n v="20.5"/>
    <n v="-11.5"/>
    <s v="Jacksonville Jaguars"/>
    <n v="30"/>
    <n v="21"/>
    <n v="9"/>
  </r>
  <r>
    <x v="56"/>
    <x v="1"/>
    <x v="188"/>
    <x v="13"/>
    <x v="4"/>
    <s v="Away"/>
    <n v="20"/>
    <n v="26.833333333333336"/>
    <n v="-6.8333333333333357"/>
    <s v="New York Jets"/>
    <n v="23"/>
    <n v="17.166666666666664"/>
    <n v="5.8333333333333357"/>
  </r>
  <r>
    <x v="57"/>
    <x v="2"/>
    <x v="189"/>
    <x v="13"/>
    <x v="9"/>
    <s v="Away"/>
    <n v="26"/>
    <n v="24"/>
    <n v="2"/>
    <s v="Los Angeles Chargers"/>
    <n v="24"/>
    <n v="19.333333333333336"/>
    <n v="4.6666666666666643"/>
  </r>
  <r>
    <x v="58"/>
    <x v="1"/>
    <x v="190"/>
    <x v="13"/>
    <x v="22"/>
    <s v="Away"/>
    <n v="14"/>
    <n v="26.666666666666668"/>
    <n v="-12.666666666666668"/>
    <s v="Houston Texans"/>
    <n v="57"/>
    <n v="20.333333333333336"/>
    <n v="36.666666666666664"/>
  </r>
  <r>
    <x v="59"/>
    <x v="2"/>
    <x v="191"/>
    <x v="13"/>
    <x v="27"/>
    <s v="Home"/>
    <n v="25"/>
    <n v="23.166666666666664"/>
    <n v="1.8333333333333357"/>
    <s v="New York Giants"/>
    <n v="23"/>
    <n v="16.416666666666668"/>
    <n v="6.5833333333333321"/>
  </r>
  <r>
    <x v="60"/>
    <x v="2"/>
    <x v="192"/>
    <x v="13"/>
    <x v="10"/>
    <s v="Home"/>
    <n v="46"/>
    <n v="23"/>
    <n v="23"/>
    <s v="Indianapolis Colts"/>
    <n v="18"/>
    <n v="18.666666666666668"/>
    <n v="-0.66666666666666785"/>
  </r>
  <r>
    <x v="61"/>
    <x v="2"/>
    <x v="193"/>
    <x v="13"/>
    <x v="6"/>
    <s v="Home"/>
    <n v="29"/>
    <n v="25.5"/>
    <n v="3.5"/>
    <s v="Washington Redskins"/>
    <n v="20"/>
    <n v="21.333333333333336"/>
    <n v="-1.3333333333333357"/>
  </r>
  <r>
    <x v="62"/>
    <x v="1"/>
    <x v="194"/>
    <x v="13"/>
    <x v="26"/>
    <s v="Away"/>
    <n v="10"/>
    <n v="24.166666666666664"/>
    <n v="-14.166666666666664"/>
    <s v="Denver Broncos"/>
    <n v="16"/>
    <n v="24.166666666666664"/>
    <n v="-8.1666666666666643"/>
  </r>
  <r>
    <x v="63"/>
    <x v="2"/>
    <x v="195"/>
    <x v="13"/>
    <x v="15"/>
    <s v="Home"/>
    <n v="35"/>
    <n v="22.666666666666664"/>
    <n v="12.333333333333336"/>
    <s v="Chicago Bears"/>
    <n v="14"/>
    <n v="19"/>
    <n v="-5"/>
  </r>
  <r>
    <x v="64"/>
    <x v="2"/>
    <x v="196"/>
    <x v="13"/>
    <x v="0"/>
    <s v="Away"/>
    <n v="26"/>
    <n v="19.666666666666664"/>
    <n v="6.3333333333333357"/>
    <s v="Baltimore Ravens"/>
    <n v="9"/>
    <n v="16.833333333333336"/>
    <n v="-7.8333333333333357"/>
  </r>
  <r>
    <x v="65"/>
    <x v="2"/>
    <x v="197"/>
    <x v="13"/>
    <x v="18"/>
    <s v="Home"/>
    <n v="18"/>
    <n v="22"/>
    <n v="-4"/>
    <s v="San Francisco 49ers"/>
    <n v="15"/>
    <n v="21.166666666666664"/>
    <n v="-6.1666666666666643"/>
  </r>
  <r>
    <x v="66"/>
    <x v="2"/>
    <x v="198"/>
    <x v="13"/>
    <x v="1"/>
    <s v="Away"/>
    <n v="35"/>
    <n v="28.166666666666664"/>
    <n v="6.8333333333333357"/>
    <s v="Dallas Cowboys"/>
    <n v="30"/>
    <n v="23.166666666666664"/>
    <n v="6.8333333333333357"/>
  </r>
  <r>
    <x v="67"/>
    <x v="1"/>
    <x v="199"/>
    <x v="13"/>
    <x v="19"/>
    <s v="Home"/>
    <n v="17"/>
    <n v="20.666666666666668"/>
    <n v="-3.6666666666666679"/>
    <s v="Buffalo Bills"/>
    <n v="23"/>
    <n v="19.333333333333336"/>
    <n v="3.6666666666666643"/>
  </r>
  <r>
    <x v="68"/>
    <x v="2"/>
    <x v="200"/>
    <x v="13"/>
    <x v="23"/>
    <s v="Away"/>
    <n v="31"/>
    <n v="18.166666666666664"/>
    <n v="12.833333333333336"/>
    <s v="Cleveland Browns"/>
    <n v="7"/>
    <n v="19.333333333333336"/>
    <n v="-12.333333333333336"/>
  </r>
  <r>
    <x v="69"/>
    <x v="2"/>
    <x v="201"/>
    <x v="13"/>
    <x v="13"/>
    <s v="Away"/>
    <n v="33"/>
    <n v="23.333333333333336"/>
    <n v="9.6666666666666643"/>
    <s v="New England Patriots"/>
    <n v="30"/>
    <n v="23.166666666666668"/>
    <n v="6.8333333333333321"/>
  </r>
  <r>
    <x v="70"/>
    <x v="1"/>
    <x v="202"/>
    <x v="13"/>
    <x v="5"/>
    <s v="Home"/>
    <n v="7"/>
    <n v="22.5"/>
    <n v="-15.5"/>
    <s v="Detroit Lions"/>
    <n v="14"/>
    <n v="24.5"/>
    <n v="-10.5"/>
  </r>
  <r>
    <x v="71"/>
    <x v="2"/>
    <x v="203"/>
    <x v="13"/>
    <x v="2"/>
    <s v="Away"/>
    <n v="20"/>
    <n v="21.416666666666664"/>
    <n v="-1.4166666666666643"/>
    <s v="Miami Dolphins"/>
    <n v="0"/>
    <n v="19.25"/>
    <n v="-19.25"/>
  </r>
  <r>
    <x v="72"/>
    <x v="2"/>
    <x v="204"/>
    <x v="14"/>
    <x v="1"/>
    <s v="Away"/>
    <n v="41"/>
    <n v="25.25"/>
    <n v="15.75"/>
    <s v="San Francisco 49ers"/>
    <n v="39"/>
    <n v="12"/>
    <n v="27"/>
  </r>
  <r>
    <x v="73"/>
    <x v="2"/>
    <x v="205"/>
    <x v="14"/>
    <x v="9"/>
    <s v="Home"/>
    <n v="27"/>
    <n v="23.25"/>
    <n v="3.75"/>
    <s v="New York Giants"/>
    <n v="24"/>
    <n v="14.25"/>
    <n v="9.75"/>
  </r>
  <r>
    <x v="74"/>
    <x v="1"/>
    <x v="206"/>
    <x v="14"/>
    <x v="0"/>
    <s v="Away"/>
    <n v="17"/>
    <n v="24.75"/>
    <n v="-7.75"/>
    <s v="Chicago Bears"/>
    <n v="23"/>
    <n v="12.75"/>
    <n v="10.25"/>
  </r>
  <r>
    <x v="75"/>
    <x v="1"/>
    <x v="207"/>
    <x v="14"/>
    <x v="20"/>
    <s v="Away"/>
    <n v="16"/>
    <n v="21.75"/>
    <n v="-5.75"/>
    <s v="Buffalo Bills"/>
    <n v="26"/>
    <n v="15.5"/>
    <n v="10.5"/>
  </r>
  <r>
    <x v="76"/>
    <x v="2"/>
    <x v="208"/>
    <x v="14"/>
    <x v="6"/>
    <s v="Away"/>
    <n v="24"/>
    <n v="28"/>
    <n v="-4"/>
    <s v="Los Angeles Chargers"/>
    <n v="10"/>
    <n v="21.25"/>
    <n v="-11.25"/>
  </r>
  <r>
    <x v="77"/>
    <x v="2"/>
    <x v="209"/>
    <x v="14"/>
    <x v="3"/>
    <s v="Home"/>
    <n v="36"/>
    <n v="25.25"/>
    <n v="10.75"/>
    <s v="Houston Texans"/>
    <n v="33"/>
    <n v="20.5"/>
    <n v="12.5"/>
  </r>
  <r>
    <x v="78"/>
    <x v="1"/>
    <x v="210"/>
    <x v="14"/>
    <x v="26"/>
    <s v="Away"/>
    <n v="10"/>
    <n v="30.25"/>
    <n v="-20.25"/>
    <s v="Washington Redskins"/>
    <n v="27"/>
    <n v="20"/>
    <n v="7"/>
  </r>
  <r>
    <x v="79"/>
    <x v="1"/>
    <x v="211"/>
    <x v="14"/>
    <x v="27"/>
    <s v="Away"/>
    <n v="17"/>
    <n v="25.75"/>
    <n v="-8.75"/>
    <s v="Minnesota Vikings"/>
    <n v="34"/>
    <n v="13"/>
    <n v="21"/>
  </r>
  <r>
    <x v="80"/>
    <x v="2"/>
    <x v="212"/>
    <x v="14"/>
    <x v="15"/>
    <s v="Home"/>
    <n v="27"/>
    <n v="18.25"/>
    <n v="8.75"/>
    <s v="Cincinnati Bengals"/>
    <n v="24"/>
    <n v="13"/>
    <n v="11"/>
  </r>
  <r>
    <x v="81"/>
    <x v="2"/>
    <x v="213"/>
    <x v="14"/>
    <x v="22"/>
    <s v="Home"/>
    <n v="33"/>
    <n v="19.75"/>
    <n v="13.25"/>
    <s v="Seattle Seahawks"/>
    <n v="27"/>
    <n v="15.75"/>
    <n v="11.25"/>
  </r>
  <r>
    <x v="82"/>
    <x v="1"/>
    <x v="214"/>
    <x v="14"/>
    <x v="13"/>
    <s v="Home"/>
    <n v="13"/>
    <n v="24.25"/>
    <n v="-11.25"/>
    <s v="New Orleans Saints"/>
    <n v="34"/>
    <n v="11.25"/>
    <n v="22.75"/>
  </r>
  <r>
    <x v="83"/>
    <x v="1"/>
    <x v="215"/>
    <x v="14"/>
    <x v="25"/>
    <s v="Away"/>
    <n v="6"/>
    <n v="26"/>
    <n v="-20"/>
    <s v="New York Jets"/>
    <n v="20"/>
    <n v="16.5"/>
    <n v="3.5"/>
  </r>
  <r>
    <x v="84"/>
    <x v="1"/>
    <x v="216"/>
    <x v="14"/>
    <x v="8"/>
    <s v="Away"/>
    <n v="7"/>
    <n v="22"/>
    <n v="-15"/>
    <s v="Jacksonville Jaguars"/>
    <n v="44"/>
    <n v="13.75"/>
    <n v="30.25"/>
  </r>
  <r>
    <x v="85"/>
    <x v="1"/>
    <x v="217"/>
    <x v="14"/>
    <x v="30"/>
    <s v="Away"/>
    <n v="28"/>
    <n v="22.5"/>
    <n v="5.5"/>
    <s v="Indianapolis Colts"/>
    <n v="31"/>
    <n v="16.75"/>
    <n v="14.25"/>
  </r>
  <r>
    <x v="86"/>
    <x v="1"/>
    <x v="218"/>
    <x v="14"/>
    <x v="17"/>
    <s v="Home"/>
    <n v="26"/>
    <n v="24.75"/>
    <n v="1.25"/>
    <s v="Atlanta Falcons"/>
    <n v="30"/>
    <n v="22.5"/>
    <n v="7.5"/>
  </r>
  <r>
    <x v="87"/>
    <x v="2"/>
    <x v="219"/>
    <x v="14"/>
    <x v="21"/>
    <s v="Away"/>
    <n v="28"/>
    <n v="21"/>
    <n v="7"/>
    <s v="Arizona Cardinals"/>
    <n v="17"/>
    <n v="21"/>
    <n v="-4"/>
  </r>
  <r>
    <x v="88"/>
    <x v="1"/>
    <x v="220"/>
    <x v="15"/>
    <x v="1"/>
    <s v="Home"/>
    <n v="20"/>
    <n v="38"/>
    <n v="-18"/>
    <s v="Washington Redskins"/>
    <n v="27"/>
    <n v="13"/>
    <n v="14"/>
  </r>
  <r>
    <x v="89"/>
    <x v="2"/>
    <x v="221"/>
    <x v="15"/>
    <x v="17"/>
    <s v="Away"/>
    <n v="24"/>
    <n v="27"/>
    <n v="-3"/>
    <s v="New York Giants"/>
    <n v="10"/>
    <n v="13"/>
    <n v="-3"/>
  </r>
  <r>
    <x v="90"/>
    <x v="1"/>
    <x v="222"/>
    <x v="15"/>
    <x v="4"/>
    <s v="Home"/>
    <n v="16"/>
    <n v="28"/>
    <n v="-12"/>
    <s v="Tennessee Titans"/>
    <n v="37"/>
    <n v="12"/>
    <n v="25"/>
  </r>
  <r>
    <x v="45"/>
    <x v="2"/>
    <x v="223"/>
    <x v="15"/>
    <x v="26"/>
    <s v="Home"/>
    <n v="45"/>
    <n v="23.5"/>
    <n v="21.5"/>
    <s v="New York Jets"/>
    <n v="20"/>
    <n v="14"/>
    <n v="6"/>
  </r>
  <r>
    <x v="45"/>
    <x v="2"/>
    <x v="224"/>
    <x v="15"/>
    <x v="8"/>
    <s v="Home"/>
    <n v="24"/>
    <n v="20.5"/>
    <n v="3.5"/>
    <s v="Cleveland Browns"/>
    <n v="10"/>
    <n v="9"/>
    <n v="1"/>
  </r>
  <r>
    <x v="91"/>
    <x v="2"/>
    <x v="108"/>
    <x v="15"/>
    <x v="27"/>
    <s v="Home"/>
    <n v="29"/>
    <n v="24"/>
    <n v="5"/>
    <s v="Chicago Bears"/>
    <n v="7"/>
    <n v="20"/>
    <n v="-13"/>
  </r>
  <r>
    <x v="92"/>
    <x v="2"/>
    <x v="225"/>
    <x v="15"/>
    <x v="18"/>
    <s v="Away"/>
    <n v="16"/>
    <n v="34.5"/>
    <n v="-18.5"/>
    <s v="Indianapolis Colts"/>
    <n v="13"/>
    <n v="22"/>
    <n v="-9"/>
  </r>
  <r>
    <x v="93"/>
    <x v="2"/>
    <x v="226"/>
    <x v="15"/>
    <x v="10"/>
    <s v="Home"/>
    <n v="12"/>
    <n v="16"/>
    <n v="-4"/>
    <s v="San Francisco 49ers"/>
    <n v="9"/>
    <n v="10"/>
    <n v="-1"/>
  </r>
  <r>
    <x v="94"/>
    <x v="2"/>
    <x v="227"/>
    <x v="15"/>
    <x v="13"/>
    <s v="Home"/>
    <n v="9"/>
    <n v="17.5"/>
    <n v="-8.5"/>
    <s v="Buffalo Bills"/>
    <n v="3"/>
    <n v="12"/>
    <n v="-9"/>
  </r>
  <r>
    <x v="95"/>
    <x v="2"/>
    <x v="228"/>
    <x v="15"/>
    <x v="6"/>
    <s v="Home"/>
    <n v="27"/>
    <n v="29.5"/>
    <n v="-2.5"/>
    <s v="Philadelphia Eagles"/>
    <n v="20"/>
    <n v="28.5"/>
    <n v="-8.5"/>
  </r>
  <r>
    <x v="96"/>
    <x v="1"/>
    <x v="229"/>
    <x v="15"/>
    <x v="5"/>
    <s v="Away"/>
    <n v="9"/>
    <n v="23.5"/>
    <n v="-14.5"/>
    <s v="Pittsburgh Steelers"/>
    <n v="26"/>
    <n v="20"/>
    <n v="6"/>
  </r>
  <r>
    <x v="97"/>
    <x v="2"/>
    <x v="230"/>
    <x v="15"/>
    <x v="19"/>
    <s v="Home"/>
    <n v="34"/>
    <n v="16"/>
    <n v="18"/>
    <s v="Green Bay Packers"/>
    <n v="23"/>
    <n v="17"/>
    <n v="6"/>
  </r>
  <r>
    <x v="91"/>
    <x v="2"/>
    <x v="231"/>
    <x v="15"/>
    <x v="25"/>
    <s v="Away"/>
    <n v="19"/>
    <n v="25"/>
    <n v="-6"/>
    <s v="Los Angeles Chargers"/>
    <n v="17"/>
    <n v="25"/>
    <n v="-8"/>
  </r>
  <r>
    <x v="98"/>
    <x v="1"/>
    <x v="232"/>
    <x v="15"/>
    <x v="21"/>
    <s v="Away"/>
    <n v="17"/>
    <n v="20"/>
    <n v="-3"/>
    <s v="Denver Broncos"/>
    <n v="42"/>
    <n v="13.5"/>
    <n v="28.5"/>
  </r>
  <r>
    <x v="99"/>
    <x v="2"/>
    <x v="219"/>
    <x v="15"/>
    <x v="2"/>
    <s v="Home"/>
    <n v="20"/>
    <n v="30.5"/>
    <n v="-10.5"/>
    <s v="New England Patriots"/>
    <n v="36"/>
    <n v="28"/>
    <n v="8"/>
  </r>
  <r>
    <x v="100"/>
    <x v="1"/>
    <x v="233"/>
    <x v="15"/>
    <x v="23"/>
    <s v="Home"/>
    <n v="9"/>
    <n v="14.5"/>
    <n v="-5.5"/>
    <s v="Houston Texans"/>
    <n v="13"/>
    <n v="13.5"/>
    <n v="-0.5"/>
  </r>
  <r>
    <x v="0"/>
    <x v="2"/>
    <x v="234"/>
    <x v="16"/>
    <x v="0"/>
    <s v="Away"/>
    <n v="21"/>
    <n v="26.59375"/>
    <n v="-5.59375"/>
    <s v="Cleveland Browns"/>
    <n v="18"/>
    <n v="18.46875"/>
    <n v="-0.46875"/>
  </r>
  <r>
    <x v="0"/>
    <x v="2"/>
    <x v="235"/>
    <x v="16"/>
    <x v="19"/>
    <s v="Away"/>
    <n v="23"/>
    <n v="29.34375"/>
    <n v="-6.34375"/>
    <s v="Chicago Bears"/>
    <n v="17"/>
    <n v="21.40625"/>
    <n v="-4.40625"/>
  </r>
  <r>
    <x v="101"/>
    <x v="1"/>
    <x v="236"/>
    <x v="16"/>
    <x v="31"/>
    <s v="Away"/>
    <n v="9"/>
    <n v="25.15625"/>
    <n v="-16.15625"/>
    <s v="Los Angeles Rams"/>
    <n v="46"/>
    <n v="19.25"/>
    <n v="26.75"/>
  </r>
  <r>
    <x v="0"/>
    <x v="2"/>
    <x v="237"/>
    <x v="16"/>
    <x v="13"/>
    <s v="Away"/>
    <n v="23"/>
    <n v="26.53125"/>
    <n v="-3.53125"/>
    <s v="San Francisco 49ers"/>
    <n v="3"/>
    <n v="22.21875"/>
    <n v="-19.21875"/>
  </r>
  <r>
    <x v="0"/>
    <x v="2"/>
    <x v="238"/>
    <x v="16"/>
    <x v="12"/>
    <s v="Home"/>
    <n v="21"/>
    <n v="25.25"/>
    <n v="-4.25"/>
    <s v="New York Jets"/>
    <n v="12"/>
    <n v="20.40625"/>
    <n v="-8.40625"/>
  </r>
  <r>
    <x v="0"/>
    <x v="2"/>
    <x v="239"/>
    <x v="16"/>
    <x v="20"/>
    <s v="Home"/>
    <n v="24"/>
    <n v="23.625"/>
    <n v="0.375"/>
    <s v="Los Angeles Chargers"/>
    <n v="21"/>
    <n v="22.09375"/>
    <n v="-1.09375"/>
  </r>
  <r>
    <x v="102"/>
    <x v="1"/>
    <x v="240"/>
    <x v="16"/>
    <x v="3"/>
    <s v="Home"/>
    <n v="27"/>
    <n v="23.5"/>
    <n v="3.5"/>
    <s v="Kansas City Chiefs"/>
    <n v="42"/>
    <n v="19.96875"/>
    <n v="22.03125"/>
  </r>
  <r>
    <x v="0"/>
    <x v="1"/>
    <x v="241"/>
    <x v="16"/>
    <x v="14"/>
    <s v="Home"/>
    <n v="7"/>
    <n v="21.21875"/>
    <n v="-14.21875"/>
    <s v="Jacksonville Jaguars"/>
    <n v="29"/>
    <n v="20.1875"/>
    <n v="8.8125"/>
  </r>
  <r>
    <x v="103"/>
    <x v="2"/>
    <x v="242"/>
    <x v="16"/>
    <x v="21"/>
    <s v="Home"/>
    <n v="19"/>
    <n v="22.03125"/>
    <n v="-3.03125"/>
    <s v="New York Giants"/>
    <n v="3"/>
    <n v="19.25"/>
    <n v="-16.25"/>
  </r>
  <r>
    <x v="0"/>
    <x v="2"/>
    <x v="243"/>
    <x v="16"/>
    <x v="26"/>
    <s v="Away"/>
    <n v="26"/>
    <n v="24.8125"/>
    <n v="1.1875"/>
    <s v="Tennessee Titans"/>
    <n v="16"/>
    <n v="23.9375"/>
    <n v="-7.9375"/>
  </r>
  <r>
    <x v="0"/>
    <x v="1"/>
    <x v="244"/>
    <x v="16"/>
    <x v="18"/>
    <s v="Away"/>
    <n v="23"/>
    <n v="25.120833333333334"/>
    <n v="-2.1208333333333336"/>
    <s v="Detroit Lions"/>
    <n v="35"/>
    <n v="22.879166666666666"/>
    <n v="12.120833333333334"/>
  </r>
  <r>
    <x v="0"/>
    <x v="1"/>
    <x v="245"/>
    <x v="16"/>
    <x v="10"/>
    <s v="Away"/>
    <n v="9"/>
    <n v="23.925000000000001"/>
    <n v="-14.925000000000001"/>
    <s v="Green Bay Packers"/>
    <n v="17"/>
    <n v="23.233333333333334"/>
    <n v="-6.2333333333333343"/>
  </r>
  <r>
    <x v="0"/>
    <x v="2"/>
    <x v="246"/>
    <x v="16"/>
    <x v="8"/>
    <s v="Away"/>
    <n v="20"/>
    <n v="21.21875"/>
    <n v="-1.21875"/>
    <s v="Cincinnati Bengals"/>
    <n v="0"/>
    <n v="20.864583333333336"/>
    <n v="-20.864583333333336"/>
  </r>
  <r>
    <x v="0"/>
    <x v="2"/>
    <x v="247"/>
    <x v="16"/>
    <x v="5"/>
    <s v="Home"/>
    <n v="29"/>
    <n v="24.40625"/>
    <n v="4.59375"/>
    <s v="New Orleans Saints"/>
    <n v="19"/>
    <n v="24.25"/>
    <n v="-5.25"/>
  </r>
  <r>
    <x v="0"/>
    <x v="2"/>
    <x v="248"/>
    <x v="16"/>
    <x v="9"/>
    <s v="Away"/>
    <n v="30"/>
    <n v="24.235416666666666"/>
    <n v="5.7645833333333343"/>
    <s v="Washington Redskins"/>
    <n v="17"/>
    <n v="23.543749999999999"/>
    <n v="-6.5437499999999993"/>
  </r>
  <r>
    <x v="0"/>
    <x v="0"/>
    <x v="249"/>
    <x v="17"/>
    <x v="32"/>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88EBBD1-550E-4303-AF00-B3BB1AA8340C}" name="PivotTable1" cacheId="64" applyNumberFormats="0" applyBorderFormats="0" applyFontFormats="0" applyPatternFormats="0" applyAlignmentFormats="0" applyWidthHeightFormats="1" dataCaption="Values" updatedVersion="6" minRefreshableVersion="3" colGrandTotals="0" itemPrintTitles="1" createdVersion="6" indent="0" outline="1" outlineData="1" multipleFieldFilters="0" rowHeaderCaption="Week" colHeaderCaption="Win?">
  <location ref="P1:R19" firstHeaderRow="1" firstDataRow="2" firstDataCol="1"/>
  <pivotFields count="13">
    <pivotField axis="axisRow" subtotalTop="0" showAll="0" defaultSubtotal="0">
      <items count="104">
        <item x="102"/>
        <item x="91"/>
        <item x="92"/>
        <item x="103"/>
        <item x="101"/>
        <item x="45"/>
        <item x="88"/>
        <item x="90"/>
        <item x="99"/>
        <item x="0"/>
        <item x="100"/>
        <item x="89"/>
        <item x="93"/>
        <item x="94"/>
        <item x="95"/>
        <item x="96"/>
        <item x="97"/>
        <item x="98"/>
        <item x="72"/>
        <item x="73"/>
        <item x="74"/>
        <item x="75"/>
        <item x="86"/>
        <item x="77"/>
        <item x="85"/>
        <item x="76"/>
        <item x="80"/>
        <item x="81"/>
        <item x="78"/>
        <item x="79"/>
        <item x="82"/>
        <item x="83"/>
        <item x="84"/>
        <item x="87"/>
        <item x="63"/>
        <item x="57"/>
        <item x="71"/>
        <item x="56"/>
        <item x="58"/>
        <item x="59"/>
        <item x="62"/>
        <item x="64"/>
        <item x="65"/>
        <item x="66"/>
        <item x="67"/>
        <item x="68"/>
        <item x="69"/>
        <item x="70"/>
        <item x="60"/>
        <item x="61"/>
        <item x="55"/>
        <item x="43"/>
        <item x="44"/>
        <item x="46"/>
        <item x="47"/>
        <item x="48"/>
        <item x="49"/>
        <item x="50"/>
        <item x="51"/>
        <item x="52"/>
        <item x="53"/>
        <item x="54"/>
        <item x="41"/>
        <item x="29"/>
        <item x="30"/>
        <item x="34"/>
        <item x="37"/>
        <item x="38"/>
        <item x="40"/>
        <item x="42"/>
        <item x="32"/>
        <item x="33"/>
        <item x="36"/>
        <item x="39"/>
        <item x="31"/>
        <item x="35"/>
        <item x="19"/>
        <item x="20"/>
        <item x="21"/>
        <item x="22"/>
        <item x="23"/>
        <item x="24"/>
        <item x="25"/>
        <item x="26"/>
        <item x="27"/>
        <item x="28"/>
        <item x="14"/>
        <item x="6"/>
        <item x="7"/>
        <item x="8"/>
        <item x="10"/>
        <item x="11"/>
        <item x="12"/>
        <item x="13"/>
        <item x="15"/>
        <item x="16"/>
        <item x="17"/>
        <item x="18"/>
        <item x="9"/>
        <item x="5"/>
        <item x="4"/>
        <item x="1"/>
        <item x="2"/>
        <item x="3"/>
      </items>
    </pivotField>
    <pivotField axis="axisCol" subtotalTop="0" showAll="0" defaultSubtotal="0">
      <items count="3">
        <item x="2"/>
        <item x="1"/>
        <item n="TBD" x="0"/>
      </items>
    </pivotField>
    <pivotField axis="axisRow" dataField="1" showAll="0" defaultSubtotal="0">
      <items count="250">
        <item x="187"/>
        <item x="173"/>
        <item x="203"/>
        <item x="233"/>
        <item x="105"/>
        <item x="104"/>
        <item x="186"/>
        <item x="202"/>
        <item x="118"/>
        <item x="172"/>
        <item x="248"/>
        <item x="219"/>
        <item x="232"/>
        <item x="117"/>
        <item x="201"/>
        <item x="200"/>
        <item x="185"/>
        <item x="171"/>
        <item x="247"/>
        <item x="246"/>
        <item x="231"/>
        <item x="245"/>
        <item x="230"/>
        <item x="116"/>
        <item x="144"/>
        <item x="229"/>
        <item x="159"/>
        <item x="184"/>
        <item x="199"/>
        <item x="158"/>
        <item x="103"/>
        <item x="198"/>
        <item x="218"/>
        <item x="197"/>
        <item x="183"/>
        <item x="115"/>
        <item x="196"/>
        <item x="244"/>
        <item x="143"/>
        <item x="182"/>
        <item x="131"/>
        <item x="142"/>
        <item x="102"/>
        <item x="157"/>
        <item x="228"/>
        <item x="243"/>
        <item x="114"/>
        <item x="227"/>
        <item x="195"/>
        <item x="130"/>
        <item x="170"/>
        <item x="217"/>
        <item x="169"/>
        <item x="141"/>
        <item x="140"/>
        <item x="101"/>
        <item x="168"/>
        <item x="181"/>
        <item x="226"/>
        <item x="194"/>
        <item x="242"/>
        <item x="241"/>
        <item x="139"/>
        <item x="129"/>
        <item x="156"/>
        <item x="155"/>
        <item x="100"/>
        <item x="240"/>
        <item x="193"/>
        <item x="99"/>
        <item x="239"/>
        <item x="167"/>
        <item x="216"/>
        <item x="138"/>
        <item x="154"/>
        <item x="128"/>
        <item x="98"/>
        <item x="180"/>
        <item x="153"/>
        <item x="113"/>
        <item x="137"/>
        <item x="136"/>
        <item x="97"/>
        <item x="152"/>
        <item x="135"/>
        <item x="225"/>
        <item x="166"/>
        <item x="192"/>
        <item x="165"/>
        <item x="164"/>
        <item x="191"/>
        <item x="134"/>
        <item x="179"/>
        <item x="127"/>
        <item x="238"/>
        <item x="112"/>
        <item x="151"/>
        <item x="150"/>
        <item x="111"/>
        <item x="126"/>
        <item x="190"/>
        <item x="149"/>
        <item x="178"/>
        <item x="96"/>
        <item x="148"/>
        <item x="110"/>
        <item x="215"/>
        <item x="109"/>
        <item x="125"/>
        <item x="108"/>
        <item x="214"/>
        <item x="237"/>
        <item x="189"/>
        <item x="124"/>
        <item x="188"/>
        <item x="213"/>
        <item x="147"/>
        <item x="123"/>
        <item x="95"/>
        <item x="236"/>
        <item x="177"/>
        <item x="94"/>
        <item x="163"/>
        <item x="107"/>
        <item x="224"/>
        <item x="176"/>
        <item x="212"/>
        <item x="122"/>
        <item x="211"/>
        <item x="210"/>
        <item x="209"/>
        <item x="223"/>
        <item x="146"/>
        <item x="162"/>
        <item x="121"/>
        <item x="208"/>
        <item x="161"/>
        <item x="145"/>
        <item x="93"/>
        <item x="120"/>
        <item x="175"/>
        <item x="207"/>
        <item x="160"/>
        <item x="206"/>
        <item x="174"/>
        <item x="119"/>
        <item x="133"/>
        <item x="222"/>
        <item x="205"/>
        <item x="221"/>
        <item x="106"/>
        <item x="235"/>
        <item x="132"/>
        <item x="234"/>
        <item x="92"/>
        <item x="204"/>
        <item x="220"/>
        <item x="249"/>
        <item x="76"/>
        <item x="77"/>
        <item x="78"/>
        <item x="79"/>
        <item x="80"/>
        <item x="81"/>
        <item x="82"/>
        <item x="83"/>
        <item x="84"/>
        <item x="85"/>
        <item x="86"/>
        <item x="87"/>
        <item x="88"/>
        <item x="89"/>
        <item x="90"/>
        <item x="91"/>
        <item x="60"/>
        <item x="61"/>
        <item x="62"/>
        <item x="63"/>
        <item x="64"/>
        <item x="65"/>
        <item x="66"/>
        <item x="67"/>
        <item x="68"/>
        <item x="69"/>
        <item x="70"/>
        <item x="71"/>
        <item x="72"/>
        <item x="73"/>
        <item x="74"/>
        <item x="75"/>
        <item x="48"/>
        <item x="49"/>
        <item x="50"/>
        <item x="51"/>
        <item x="52"/>
        <item x="53"/>
        <item x="54"/>
        <item x="55"/>
        <item x="56"/>
        <item x="57"/>
        <item x="58"/>
        <item x="59"/>
        <item x="32"/>
        <item x="33"/>
        <item x="34"/>
        <item x="35"/>
        <item x="36"/>
        <item x="37"/>
        <item x="38"/>
        <item x="39"/>
        <item x="40"/>
        <item x="41"/>
        <item x="42"/>
        <item x="43"/>
        <item x="44"/>
        <item x="45"/>
        <item x="46"/>
        <item x="47"/>
        <item x="16"/>
        <item x="17"/>
        <item x="18"/>
        <item x="19"/>
        <item x="20"/>
        <item x="21"/>
        <item x="22"/>
        <item x="23"/>
        <item x="24"/>
        <item x="25"/>
        <item x="26"/>
        <item x="27"/>
        <item x="28"/>
        <item x="29"/>
        <item x="30"/>
        <item x="31"/>
        <item x="0"/>
        <item x="1"/>
        <item x="2"/>
        <item x="3"/>
        <item x="4"/>
        <item x="5"/>
        <item x="6"/>
        <item x="7"/>
        <item x="8"/>
        <item x="9"/>
        <item x="10"/>
        <item x="11"/>
        <item x="12"/>
        <item x="13"/>
        <item x="14"/>
        <item x="15"/>
      </items>
    </pivotField>
    <pivotField axis="axisRow" subtotalTop="0" showAll="0" defaultSubtotal="0">
      <items count="18">
        <item sd="0" x="16"/>
        <item sd="0" x="15"/>
        <item h="1" sd="0" x="17"/>
        <item sd="0" x="14"/>
        <item sd="0" x="13"/>
        <item sd="0" x="12"/>
        <item sd="0" x="11"/>
        <item sd="0" x="10"/>
        <item sd="0" x="9"/>
        <item sd="0" x="8"/>
        <item sd="0" x="7"/>
        <item sd="0" x="6"/>
        <item sd="0" x="5"/>
        <item sd="0" x="4"/>
        <item sd="0" x="3"/>
        <item sd="0" x="2"/>
        <item sd="0" x="1"/>
        <item h="1" x="0"/>
      </items>
    </pivotField>
    <pivotField axis="axisRow" subtotalTop="0" showAll="0" defaultSubtotal="0">
      <items count="33">
        <item sd="0" x="18"/>
        <item sd="0" x="19"/>
        <item sd="0" x="8"/>
        <item sd="0" x="12"/>
        <item sd="0" x="13"/>
        <item sd="0" x="23"/>
        <item sd="0" x="30"/>
        <item sd="0" x="21"/>
        <item sd="0" x="20"/>
        <item sd="0" x="17"/>
        <item sd="0" x="15"/>
        <item sd="0" x="14"/>
        <item sd="0" x="31"/>
        <item sd="0" x="4"/>
        <item sd="0" x="6"/>
        <item sd="0" x="7"/>
        <item sd="0" x="1"/>
        <item sd="0" x="25"/>
        <item sd="0" x="5"/>
        <item sd="0" x="3"/>
        <item sd="0" x="2"/>
        <item sd="0" x="24"/>
        <item sd="0" x="26"/>
        <item sd="0" x="9"/>
        <item sd="0" x="0"/>
        <item sd="0" x="29"/>
        <item sd="0" x="10"/>
        <item sd="0" x="27"/>
        <item sd="0" x="22"/>
        <item sd="0" x="11"/>
        <item sd="0" x="32"/>
        <item sd="0" x="28"/>
        <item sd="0" x="16"/>
      </items>
    </pivotField>
    <pivotField showAll="0" defaultSubtotal="0"/>
    <pivotField subtotalTop="0" showAll="0" defaultSubtotal="0"/>
    <pivotField subtotalTop="0" showAll="0" defaultSubtotal="0"/>
    <pivotField showAll="0" defaultSubtotal="0"/>
    <pivotField subtotalTop="0" showAll="0" defaultSubtotal="0"/>
    <pivotField subtotalTop="0" showAll="0" defaultSubtotal="0"/>
    <pivotField subtotalTop="0" showAll="0" defaultSubtotal="0"/>
    <pivotField showAll="0" defaultSubtotal="0"/>
  </pivotFields>
  <rowFields count="4">
    <field x="3"/>
    <field x="4"/>
    <field x="2"/>
    <field x="0"/>
  </rowFields>
  <rowItems count="17">
    <i>
      <x/>
    </i>
    <i>
      <x v="1"/>
    </i>
    <i>
      <x v="3"/>
    </i>
    <i>
      <x v="4"/>
    </i>
    <i>
      <x v="5"/>
    </i>
    <i>
      <x v="6"/>
    </i>
    <i>
      <x v="7"/>
    </i>
    <i>
      <x v="8"/>
    </i>
    <i>
      <x v="9"/>
    </i>
    <i>
      <x v="10"/>
    </i>
    <i>
      <x v="11"/>
    </i>
    <i>
      <x v="12"/>
    </i>
    <i>
      <x v="13"/>
    </i>
    <i>
      <x v="14"/>
    </i>
    <i>
      <x v="15"/>
    </i>
    <i>
      <x v="16"/>
    </i>
    <i t="grand">
      <x/>
    </i>
  </rowItems>
  <colFields count="1">
    <field x="1"/>
  </colFields>
  <colItems count="2">
    <i>
      <x/>
    </i>
    <i>
      <x v="1"/>
    </i>
  </colItems>
  <dataFields count="1">
    <dataField name="Win Pick %" fld="2" subtotal="count" baseField="0" baseItem="0"/>
  </dataFields>
  <formats count="9">
    <format dxfId="58">
      <pivotArea outline="0" collapsedLevelsAreSubtotals="1" fieldPosition="0"/>
    </format>
    <format dxfId="57">
      <pivotArea field="1" type="button" dataOnly="0" labelOnly="1" outline="0" axis="axisCol" fieldPosition="0"/>
    </format>
    <format dxfId="56">
      <pivotArea type="topRight" dataOnly="0" labelOnly="1" outline="0" fieldPosition="0"/>
    </format>
    <format dxfId="55">
      <pivotArea dataOnly="0" labelOnly="1" fieldPosition="0">
        <references count="1">
          <reference field="1" count="0"/>
        </references>
      </pivotArea>
    </format>
    <format dxfId="54">
      <pivotArea field="1" type="button" dataOnly="0" labelOnly="1" outline="0" axis="axisCol" fieldPosition="0"/>
    </format>
    <format dxfId="53">
      <pivotArea field="1" type="button" dataOnly="0" labelOnly="1" outline="0" axis="axisCol" fieldPosition="0"/>
    </format>
    <format dxfId="52">
      <pivotArea field="1" type="button" dataOnly="0" labelOnly="1" outline="0" axis="axisCol" fieldPosition="0"/>
    </format>
    <format dxfId="51">
      <pivotArea type="origin" dataOnly="0" labelOnly="1" outline="0" fieldPosition="0"/>
    </format>
    <format dxfId="50">
      <pivotArea type="origin" dataOnly="0" labelOnly="1" outline="0" fieldPosition="0"/>
    </format>
  </formats>
  <pivotTableStyleInfo name="PivotStyleMedium13"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43" applyNumberFormats="0" applyBorderFormats="0" applyFontFormats="0" applyPatternFormats="0" applyAlignmentFormats="0" applyWidthHeightFormats="1" dataCaption="Values" updatedVersion="6" minRefreshableVersion="3" useAutoFormatting="1" rowGrandTotals="0" colGrandTotals="0" itemPrintTitles="1" createdVersion="5" indent="0" compact="0" compactData="0" multipleFieldFilters="0">
  <location ref="E5:K37" firstHeaderRow="1" firstDataRow="1" firstDataCol="7"/>
  <pivotFields count="9">
    <pivotField axis="axisRow" compact="0" outline="0" showAll="0" defaultSubtotal="0">
      <items count="18">
        <item h="1" x="0"/>
        <item h="1" x="1"/>
        <item h="1" x="2"/>
        <item h="1" x="3"/>
        <item h="1" x="4"/>
        <item h="1" x="5"/>
        <item h="1" x="6"/>
        <item h="1" x="7"/>
        <item h="1" x="8"/>
        <item h="1" x="9"/>
        <item h="1" x="10"/>
        <item h="1" x="11"/>
        <item h="1" x="12"/>
        <item h="1" x="13"/>
        <item h="1" x="14"/>
        <item h="1" x="15"/>
        <item x="16"/>
        <item h="1" x="17"/>
      </items>
      <extLst>
        <ext xmlns:x14="http://schemas.microsoft.com/office/spreadsheetml/2009/9/main" uri="{2946ED86-A175-432a-8AC1-64E0C546D7DE}">
          <x14:pivotField fillDownLabels="1"/>
        </ext>
      </extLst>
    </pivotField>
    <pivotField axis="axisRow" compact="0" outline="0" showAll="0" sortType="ascending" defaultSubtotal="0">
      <items count="6">
        <item x="1"/>
        <item x="2"/>
        <item x="0"/>
        <item m="1" x="5"/>
        <item x="3"/>
        <item x="4"/>
      </items>
      <extLst>
        <ext xmlns:x14="http://schemas.microsoft.com/office/spreadsheetml/2009/9/main" uri="{2946ED86-A175-432a-8AC1-64E0C546D7DE}">
          <x14:pivotField fillDownLabels="1"/>
        </ext>
      </extLst>
    </pivotField>
    <pivotField axis="axisRow" compact="0" outline="0" showAll="0" sortType="ascending" defaultSubtotal="0">
      <items count="65">
        <item m="1" x="53"/>
        <item m="1" x="64"/>
        <item m="1" x="60"/>
        <item m="1" x="57"/>
        <item m="1" x="56"/>
        <item m="1" x="52"/>
        <item m="1" x="63"/>
        <item m="1" x="59"/>
        <item m="1" x="55"/>
        <item m="1" x="58"/>
        <item m="1" x="54"/>
        <item m="1" x="51"/>
        <item m="1" x="62"/>
        <item m="1" x="61"/>
        <item x="0"/>
        <item x="1"/>
        <item x="2"/>
        <item x="3"/>
        <item x="4"/>
        <item x="5"/>
        <item x="6"/>
        <item x="7"/>
        <item x="8"/>
        <item x="9"/>
        <item x="10"/>
        <item x="11"/>
        <item x="12"/>
        <item x="13"/>
        <item x="14"/>
        <item x="15"/>
        <item x="16"/>
        <item x="17"/>
        <item x="18"/>
        <item x="19"/>
        <item x="20"/>
        <item x="21"/>
        <item x="22"/>
        <item x="23"/>
        <item x="24"/>
        <item x="25"/>
        <item x="26"/>
        <item x="27"/>
        <item x="28"/>
        <item x="29"/>
        <item x="31"/>
        <item x="30"/>
        <item x="32"/>
        <item x="33"/>
        <item x="34"/>
        <item x="35"/>
        <item x="36"/>
        <item x="37"/>
        <item x="38"/>
        <item x="39"/>
        <item x="40"/>
        <item x="41"/>
        <item x="42"/>
        <item x="43"/>
        <item x="44"/>
        <item x="45"/>
        <item x="46"/>
        <item x="47"/>
        <item x="48"/>
        <item x="49"/>
        <item x="50"/>
      </items>
      <extLst>
        <ext xmlns:x14="http://schemas.microsoft.com/office/spreadsheetml/2009/9/main" uri="{2946ED86-A175-432a-8AC1-64E0C546D7DE}">
          <x14:pivotField fillDownLabels="1"/>
        </ext>
      </extLst>
    </pivotField>
    <pivotField name="Team of Reference" axis="axisRow" compact="0" outline="0" showAll="0" defaultSubtotal="0">
      <items count="33">
        <item x="5"/>
        <item x="2"/>
        <item x="3"/>
        <item x="16"/>
        <item x="11"/>
        <item x="21"/>
        <item x="31"/>
        <item x="20"/>
        <item x="23"/>
        <item x="29"/>
        <item x="27"/>
        <item x="26"/>
        <item x="15"/>
        <item x="9"/>
        <item x="6"/>
        <item x="0"/>
        <item x="22"/>
        <item x="19"/>
        <item x="18"/>
        <item x="13"/>
        <item x="12"/>
        <item x="1"/>
        <item x="7"/>
        <item x="8"/>
        <item x="4"/>
        <item x="25"/>
        <item x="10"/>
        <item x="30"/>
        <item x="17"/>
        <item x="24"/>
        <item x="28"/>
        <item x="32"/>
        <item x="14"/>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3">
        <item x="0"/>
        <item x="1"/>
        <item h="1" x="2"/>
      </items>
      <extLst>
        <ext xmlns:x14="http://schemas.microsoft.com/office/spreadsheetml/2009/9/main" uri="{2946ED86-A175-432a-8AC1-64E0C546D7DE}">
          <x14:pivotField fillDownLabels="1"/>
        </ext>
      </extLst>
    </pivotField>
    <pivotField axis="axisRow" compact="0" outline="0" showAll="0" defaultSubtotal="0">
      <items count="33">
        <item x="30"/>
        <item x="26"/>
        <item x="21"/>
        <item x="1"/>
        <item x="15"/>
        <item x="2"/>
        <item x="3"/>
        <item x="4"/>
        <item x="12"/>
        <item x="14"/>
        <item x="5"/>
        <item x="10"/>
        <item x="6"/>
        <item x="16"/>
        <item x="17"/>
        <item x="18"/>
        <item x="31"/>
        <item x="13"/>
        <item x="0"/>
        <item x="19"/>
        <item x="27"/>
        <item x="28"/>
        <item x="23"/>
        <item x="29"/>
        <item x="20"/>
        <item x="11"/>
        <item x="25"/>
        <item x="22"/>
        <item x="7"/>
        <item x="8"/>
        <item x="9"/>
        <item x="32"/>
        <item x="24"/>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20">
        <item x="7"/>
        <item x="8"/>
        <item x="1"/>
        <item m="1" x="11"/>
        <item m="1" x="13"/>
        <item m="1" x="14"/>
        <item x="2"/>
        <item x="3"/>
        <item x="9"/>
        <item m="1" x="15"/>
        <item x="4"/>
        <item m="1" x="12"/>
        <item m="1" x="16"/>
        <item x="6"/>
        <item x="0"/>
        <item m="1" x="17"/>
        <item m="1" x="18"/>
        <item x="5"/>
        <item x="10"/>
        <item t="default"/>
      </items>
      <extLst>
        <ext xmlns:x14="http://schemas.microsoft.com/office/spreadsheetml/2009/9/main" uri="{2946ED86-A175-432a-8AC1-64E0C546D7DE}">
          <x14:pivotField fillDownLabels="1"/>
        </ext>
      </extLst>
    </pivotField>
  </pivotFields>
  <rowFields count="7">
    <field x="0"/>
    <field x="3"/>
    <field x="5"/>
    <field x="6"/>
    <field x="1"/>
    <field x="2"/>
    <field x="8"/>
  </rowFields>
  <rowItems count="32">
    <i>
      <x v="16"/>
      <x/>
      <x/>
      <x v="26"/>
      <x/>
      <x v="63"/>
      <x v="7"/>
    </i>
    <i r="1">
      <x v="1"/>
      <x v="1"/>
      <x v="4"/>
      <x/>
      <x v="63"/>
      <x v="2"/>
    </i>
    <i r="1">
      <x v="2"/>
      <x v="1"/>
      <x v="6"/>
      <x/>
      <x v="63"/>
      <x v="2"/>
    </i>
    <i r="1">
      <x v="3"/>
      <x/>
      <x v="16"/>
      <x/>
      <x v="63"/>
      <x v="2"/>
    </i>
    <i r="1">
      <x v="4"/>
      <x/>
      <x v="1"/>
      <x/>
      <x v="63"/>
      <x v="2"/>
    </i>
    <i r="1">
      <x v="5"/>
      <x/>
      <x v="17"/>
      <x/>
      <x v="63"/>
      <x v="2"/>
    </i>
    <i r="1">
      <x v="6"/>
      <x/>
      <x v="2"/>
      <x/>
      <x v="63"/>
      <x v="2"/>
    </i>
    <i r="1">
      <x v="7"/>
      <x/>
      <x v="24"/>
      <x/>
      <x v="63"/>
      <x v="2"/>
    </i>
    <i r="1">
      <x v="8"/>
      <x/>
      <x v="23"/>
      <x/>
      <x v="63"/>
      <x v="2"/>
    </i>
    <i r="1">
      <x v="9"/>
      <x v="1"/>
      <x v="15"/>
      <x/>
      <x v="63"/>
      <x v="7"/>
    </i>
    <i r="1">
      <x v="10"/>
      <x v="1"/>
      <x v="11"/>
      <x/>
      <x v="63"/>
      <x v="2"/>
    </i>
    <i r="1">
      <x v="11"/>
      <x/>
      <x v="10"/>
      <x/>
      <x v="63"/>
      <x v="2"/>
    </i>
    <i r="1">
      <x v="12"/>
      <x/>
      <x v="13"/>
      <x/>
      <x v="63"/>
      <x v="2"/>
    </i>
    <i r="1">
      <x v="13"/>
      <x v="1"/>
      <x v="12"/>
      <x/>
      <x v="63"/>
      <x v="2"/>
    </i>
    <i r="1">
      <x v="14"/>
      <x/>
      <x v="28"/>
      <x/>
      <x v="63"/>
      <x v="2"/>
    </i>
    <i r="1">
      <x v="15"/>
      <x/>
      <x v="9"/>
      <x/>
      <x v="63"/>
      <x v="7"/>
    </i>
    <i r="1">
      <x v="16"/>
      <x v="1"/>
      <x v="3"/>
      <x/>
      <x v="63"/>
      <x v="2"/>
    </i>
    <i r="1">
      <x v="17"/>
      <x v="1"/>
      <x v="5"/>
      <x/>
      <x v="63"/>
      <x v="2"/>
    </i>
    <i r="1">
      <x v="18"/>
      <x v="1"/>
      <x v="21"/>
      <x/>
      <x v="63"/>
      <x v="2"/>
    </i>
    <i r="1">
      <x v="19"/>
      <x/>
      <x v="27"/>
      <x/>
      <x v="63"/>
      <x v="2"/>
    </i>
    <i r="1">
      <x v="20"/>
      <x v="1"/>
      <x v="29"/>
      <x/>
      <x v="63"/>
      <x v="2"/>
    </i>
    <i r="1">
      <x v="21"/>
      <x/>
      <x v="18"/>
      <x/>
      <x v="63"/>
      <x v="2"/>
    </i>
    <i r="1">
      <x v="22"/>
      <x/>
      <x v="32"/>
      <x/>
      <x v="63"/>
      <x v="7"/>
    </i>
    <i r="1">
      <x v="23"/>
      <x v="1"/>
      <x v="8"/>
      <x/>
      <x v="63"/>
      <x v="2"/>
    </i>
    <i r="1">
      <x v="24"/>
      <x v="1"/>
      <x v="7"/>
      <x/>
      <x v="63"/>
      <x v="2"/>
    </i>
    <i r="1">
      <x v="25"/>
      <x/>
      <x v="30"/>
      <x/>
      <x v="63"/>
      <x v="7"/>
    </i>
    <i r="1">
      <x v="26"/>
      <x v="1"/>
      <x/>
      <x/>
      <x v="63"/>
      <x v="7"/>
    </i>
    <i r="1">
      <x v="27"/>
      <x v="1"/>
      <x v="19"/>
      <x/>
      <x v="63"/>
      <x v="2"/>
    </i>
    <i r="1">
      <x v="28"/>
      <x v="1"/>
      <x v="14"/>
      <x/>
      <x v="63"/>
      <x v="2"/>
    </i>
    <i r="1">
      <x v="29"/>
      <x/>
      <x v="20"/>
      <x/>
      <x v="63"/>
      <x v="2"/>
    </i>
    <i r="1">
      <x v="30"/>
      <x v="1"/>
      <x v="25"/>
      <x/>
      <x v="63"/>
      <x v="7"/>
    </i>
    <i r="1">
      <x v="32"/>
      <x v="1"/>
      <x v="22"/>
      <x/>
      <x v="63"/>
      <x v="7"/>
    </i>
  </rowItems>
  <colItems count="1">
    <i/>
  </colItems>
  <formats count="10">
    <format dxfId="49">
      <pivotArea field="0" type="button" dataOnly="0" labelOnly="1" outline="0" axis="axisRow" fieldPosition="0"/>
    </format>
    <format dxfId="48">
      <pivotArea dataOnly="0" labelOnly="1" outline="0" fieldPosition="0">
        <references count="1">
          <reference field="0" count="0"/>
        </references>
      </pivotArea>
    </format>
    <format dxfId="47">
      <pivotArea field="0" type="button" dataOnly="0" labelOnly="1" outline="0" axis="axisRow" fieldPosition="0"/>
    </format>
    <format dxfId="46">
      <pivotArea dataOnly="0" labelOnly="1" outline="0" fieldPosition="0">
        <references count="1">
          <reference field="0" count="0"/>
        </references>
      </pivotArea>
    </format>
    <format dxfId="45">
      <pivotArea field="5" type="button" dataOnly="0" labelOnly="1" outline="0" axis="axisRow" fieldPosition="2"/>
    </format>
    <format dxfId="44">
      <pivotArea field="3" type="button" dataOnly="0" labelOnly="1" outline="0" axis="axisRow" fieldPosition="1"/>
    </format>
    <format dxfId="43">
      <pivotArea field="5" type="button" dataOnly="0" labelOnly="1" outline="0" axis="axisRow" fieldPosition="2"/>
    </format>
    <format dxfId="42">
      <pivotArea field="5" type="button" dataOnly="0" labelOnly="1" outline="0" axis="axisRow" fieldPosition="2"/>
    </format>
    <format dxfId="41">
      <pivotArea dataOnly="0" labelOnly="1" outline="0" fieldPosition="0">
        <references count="2">
          <reference field="0" count="0" selected="0"/>
          <reference field="3" count="28">
            <x v="0"/>
            <x v="1"/>
            <x v="2"/>
            <x v="3"/>
            <x v="4"/>
            <x v="5"/>
            <x v="6"/>
            <x v="7"/>
            <x v="8"/>
            <x v="9"/>
            <x v="10"/>
            <x v="11"/>
            <x v="12"/>
            <x v="13"/>
            <x v="14"/>
            <x v="15"/>
            <x v="16"/>
            <x v="17"/>
            <x v="18"/>
            <x v="19"/>
            <x v="20"/>
            <x v="21"/>
            <x v="22"/>
            <x v="24"/>
            <x v="25"/>
            <x v="26"/>
            <x v="28"/>
            <x v="29"/>
          </reference>
        </references>
      </pivotArea>
    </format>
    <format dxfId="40">
      <pivotArea dataOnly="0" labelOnly="1" outline="0" fieldPosition="0">
        <references count="2">
          <reference field="0" count="0" selected="0"/>
          <reference field="3" count="1">
            <x v="23"/>
          </reference>
        </references>
      </pivotArea>
    </format>
  </formats>
  <pivotTableStyleInfo name="PivotStyleLight10"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2" cacheId="4" applyNumberFormats="0" applyBorderFormats="0" applyFontFormats="0" applyPatternFormats="0" applyAlignmentFormats="0" applyWidthHeightFormats="1" dataCaption="Values" updatedVersion="6" minRefreshableVersion="3" useAutoFormatting="1" rowGrandTotals="0" itemPrintTitles="1" createdVersion="5" indent="0" outline="1" outlineData="1" multipleFieldFilters="0" rowHeaderCaption="Entry Week" colHeaderCaption="Win/Loss">
  <location ref="G1:Q5" firstHeaderRow="1" firstDataRow="2" firstDataCol="1"/>
  <pivotFields count="5">
    <pivotField showAll="0" defaultSubtotal="0"/>
    <pivotField axis="axisRow" showAll="0" defaultSubtotal="0">
      <items count="2">
        <item sd="0" x="1"/>
        <item sd="0" x="0"/>
      </items>
    </pivotField>
    <pivotField axis="axisCol" showAll="0" defaultSubtotal="0">
      <items count="18">
        <item x="0"/>
        <item x="1"/>
        <item x="2"/>
        <item x="3"/>
        <item x="4"/>
        <item x="5"/>
        <item x="6"/>
        <item x="7"/>
        <item x="8"/>
        <item h="1" x="9"/>
        <item h="1" x="10"/>
        <item h="1" x="11"/>
        <item h="1" x="12"/>
        <item h="1" x="13"/>
        <item h="1" x="14"/>
        <item h="1" x="15"/>
        <item h="1" x="16"/>
        <item h="1" x="17"/>
      </items>
    </pivotField>
    <pivotField axis="axisRow" showAll="0" defaultSubtotal="0">
      <items count="35">
        <item m="1" x="21"/>
        <item m="1" x="34"/>
        <item m="1" x="22"/>
        <item m="1" x="17"/>
        <item m="1" x="3"/>
        <item m="1" x="33"/>
        <item m="1" x="26"/>
        <item m="1" x="28"/>
        <item m="1" x="8"/>
        <item m="1" x="24"/>
        <item m="1" x="20"/>
        <item m="1" x="12"/>
        <item m="1" x="10"/>
        <item m="1" x="11"/>
        <item m="1" x="32"/>
        <item m="1" x="23"/>
        <item m="1" x="25"/>
        <item x="0"/>
        <item m="1" x="18"/>
        <item m="1" x="4"/>
        <item m="1" x="30"/>
        <item m="1" x="2"/>
        <item m="1" x="16"/>
        <item m="1" x="13"/>
        <item m="1" x="5"/>
        <item m="1" x="29"/>
        <item m="1" x="19"/>
        <item m="1" x="14"/>
        <item m="1" x="1"/>
        <item m="1" x="15"/>
        <item m="1" x="31"/>
        <item m="1" x="9"/>
        <item m="1" x="6"/>
        <item m="1" x="7"/>
        <item m="1" x="27"/>
      </items>
    </pivotField>
    <pivotField axis="axisRow" dataField="1" showAll="0" defaultSubtotal="0">
      <items count="3">
        <item m="1" x="2"/>
        <item x="0"/>
        <item h="1" sd="0" x="1"/>
      </items>
    </pivotField>
  </pivotFields>
  <rowFields count="3">
    <field x="4"/>
    <field x="1"/>
    <field x="3"/>
  </rowFields>
  <rowItems count="3">
    <i>
      <x v="1"/>
    </i>
    <i r="1">
      <x/>
    </i>
    <i r="1">
      <x v="1"/>
    </i>
  </rowItems>
  <colFields count="1">
    <field x="2"/>
  </colFields>
  <colItems count="10">
    <i>
      <x/>
    </i>
    <i>
      <x v="1"/>
    </i>
    <i>
      <x v="2"/>
    </i>
    <i>
      <x v="3"/>
    </i>
    <i>
      <x v="4"/>
    </i>
    <i>
      <x v="5"/>
    </i>
    <i>
      <x v="6"/>
    </i>
    <i>
      <x v="7"/>
    </i>
    <i>
      <x v="8"/>
    </i>
    <i t="grand">
      <x/>
    </i>
  </colItems>
  <dataFields count="1">
    <dataField name="Win/Loss Counts" fld="4" subtotal="count" baseField="0" baseItem="0"/>
  </dataFields>
  <formats count="3">
    <format dxfId="39">
      <pivotArea outline="0" collapsedLevelsAreSubtotals="1" fieldPosition="0"/>
    </format>
    <format dxfId="38">
      <pivotArea dataOnly="0" labelOnly="1" fieldPosition="0">
        <references count="1">
          <reference field="4" count="0"/>
        </references>
      </pivotArea>
    </format>
    <format dxfId="37">
      <pivotArea dataOnly="0" labelOnly="1" fieldPosition="0">
        <references count="1">
          <reference field="2" count="1">
            <x v="0"/>
          </reference>
        </references>
      </pivotArea>
    </format>
  </formats>
  <pivotTableStyleInfo name="PivotStyleDark2"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ntry_Name" xr10:uid="{00000000-0013-0000-FFFF-FFFF01000000}" sourceName="Entry Name">
  <pivotTables>
    <pivotTable tabId="6" name="PivotTable2"/>
  </pivotTables>
  <data>
    <tabular pivotCacheId="2">
      <items count="2">
        <i x="1" s="1"/>
        <i x="0"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eek" xr10:uid="{00000000-0013-0000-FFFF-FFFF02000000}" sourceName="Week">
  <pivotTables>
    <pivotTable tabId="6" name="PivotTable2"/>
  </pivotTables>
  <data>
    <tabular pivotCacheId="2">
      <items count="18">
        <i x="0" s="1"/>
        <i x="1" s="1"/>
        <i x="2" s="1"/>
        <i x="3" s="1"/>
        <i x="4" s="1"/>
        <i x="5" s="1"/>
        <i x="6" s="1"/>
        <i x="7" s="1"/>
        <i x="8" s="1"/>
        <i x="9"/>
        <i x="10"/>
        <i x="11"/>
        <i x="12"/>
        <i x="13"/>
        <i x="14"/>
        <i x="15"/>
        <i x="16"/>
        <i x="17"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am" xr10:uid="{00000000-0013-0000-FFFF-FFFF03000000}" sourceName="Team">
  <pivotTables>
    <pivotTable tabId="3" name="PivotTable1"/>
  </pivotTables>
  <data>
    <tabular pivotCacheId="5">
      <items count="33">
        <i x="5" s="1"/>
        <i x="2" s="1"/>
        <i x="3" s="1"/>
        <i x="16" s="1"/>
        <i x="11" s="1"/>
        <i x="21" s="1"/>
        <i x="31" s="1"/>
        <i x="20" s="1"/>
        <i x="23" s="1"/>
        <i x="29" s="1"/>
        <i x="27" s="1"/>
        <i x="26" s="1"/>
        <i x="15" s="1"/>
        <i x="9" s="1"/>
        <i x="6" s="1"/>
        <i x="0" s="1"/>
        <i x="14" s="1"/>
        <i x="28" s="1"/>
        <i x="22" s="1"/>
        <i x="19" s="1"/>
        <i x="18" s="1"/>
        <i x="13" s="1"/>
        <i x="12" s="1"/>
        <i x="1" s="1"/>
        <i x="7" s="1"/>
        <i x="8" s="1"/>
        <i x="4" s="1"/>
        <i x="25" s="1"/>
        <i x="10" s="1"/>
        <i x="30" s="1"/>
        <i x="17" s="1"/>
        <i x="24" s="1"/>
        <i x="32"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eek1" xr10:uid="{00000000-0013-0000-FFFF-FFFF04000000}" sourceName="Week">
  <pivotTables>
    <pivotTable tabId="3" name="PivotTable1"/>
  </pivotTables>
  <data>
    <tabular pivotCacheId="5">
      <items count="18">
        <i x="0"/>
        <i x="1"/>
        <i x="2"/>
        <i x="3"/>
        <i x="4"/>
        <i x="5"/>
        <i x="6"/>
        <i x="7"/>
        <i x="8"/>
        <i x="9"/>
        <i x="10"/>
        <i x="11"/>
        <i x="12"/>
        <i x="13"/>
        <i x="14"/>
        <i x="15"/>
        <i x="16" s="1"/>
        <i x="17"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ome_or_Away" xr10:uid="{00000000-0013-0000-FFFF-FFFF05000000}" sourceName="Home or Away">
  <pivotTables>
    <pivotTable tabId="3" name="PivotTable1"/>
  </pivotTables>
  <data>
    <tabular pivotCacheId="5">
      <items count="3">
        <i x="0" s="1"/>
        <i x="1" s="1"/>
        <i x="2"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 xr10:uid="{C499EF71-B25E-4476-A410-5AE35E903C0B}" sourceName="Date">
  <pivotTables>
    <pivotTable tabId="3" name="PivotTable1"/>
  </pivotTables>
  <data>
    <tabular pivotCacheId="5">
      <items count="65">
        <i x="49" s="1"/>
        <i x="53" s="1" nd="1"/>
        <i x="64" s="1" nd="1"/>
        <i x="60" s="1" nd="1"/>
        <i x="57" s="1" nd="1"/>
        <i x="56" s="1" nd="1"/>
        <i x="52" s="1" nd="1"/>
        <i x="63" s="1" nd="1"/>
        <i x="59" s="1" nd="1"/>
        <i x="55" s="1" nd="1"/>
        <i x="58" s="1" nd="1"/>
        <i x="54" s="1" nd="1"/>
        <i x="51" s="1" nd="1"/>
        <i x="62" s="1" nd="1"/>
        <i x="61" s="1" nd="1"/>
        <i x="0" s="1" nd="1"/>
        <i x="1" s="1" nd="1"/>
        <i x="2" s="1" nd="1"/>
        <i x="3" s="1" nd="1"/>
        <i x="4" s="1" nd="1"/>
        <i x="5" s="1" nd="1"/>
        <i x="6" s="1" nd="1"/>
        <i x="7" s="1" nd="1"/>
        <i x="8" s="1" nd="1"/>
        <i x="9" s="1" nd="1"/>
        <i x="10" s="1" nd="1"/>
        <i x="11" s="1" nd="1"/>
        <i x="12" s="1" nd="1"/>
        <i x="13" s="1" nd="1"/>
        <i x="14" s="1" nd="1"/>
        <i x="15" s="1" nd="1"/>
        <i x="16" s="1" nd="1"/>
        <i x="17" s="1" nd="1"/>
        <i x="18" s="1" nd="1"/>
        <i x="19" s="1" nd="1"/>
        <i x="20" s="1" nd="1"/>
        <i x="21" s="1" nd="1"/>
        <i x="22" s="1" nd="1"/>
        <i x="23" s="1" nd="1"/>
        <i x="24" s="1" nd="1"/>
        <i x="25" s="1" nd="1"/>
        <i x="26" s="1" nd="1"/>
        <i x="27" s="1" nd="1"/>
        <i x="28" s="1" nd="1"/>
        <i x="29" s="1" nd="1"/>
        <i x="31" s="1" nd="1"/>
        <i x="30" s="1" nd="1"/>
        <i x="32" s="1" nd="1"/>
        <i x="33" s="1" nd="1"/>
        <i x="34" s="1" nd="1"/>
        <i x="35" s="1" nd="1"/>
        <i x="36" s="1" nd="1"/>
        <i x="37" s="1" nd="1"/>
        <i x="38" s="1" nd="1"/>
        <i x="39" s="1" nd="1"/>
        <i x="40" s="1" nd="1"/>
        <i x="41" s="1" nd="1"/>
        <i x="42" s="1" nd="1"/>
        <i x="43" s="1" nd="1"/>
        <i x="44" s="1" nd="1"/>
        <i x="45" s="1" nd="1"/>
        <i x="46" s="1" nd="1"/>
        <i x="47" s="1" nd="1"/>
        <i x="48" s="1" nd="1"/>
        <i x="50"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k" xr10:uid="{BE29BF40-B2E5-4469-8855-7A143C5AE5F0}" sourceName="Wk">
  <pivotTables>
    <pivotTable tabId="8" name="PivotTable1"/>
  </pivotTables>
  <data>
    <tabular pivotCacheId="6">
      <items count="18">
        <i x="16" s="1"/>
        <i x="15" s="1"/>
        <i x="14" s="1"/>
        <i x="13" s="1"/>
        <i x="12" s="1"/>
        <i x="11" s="1"/>
        <i x="10" s="1"/>
        <i x="9" s="1"/>
        <i x="8" s="1"/>
        <i x="7" s="1"/>
        <i x="6" s="1"/>
        <i x="5" s="1"/>
        <i x="4" s="1"/>
        <i x="3" s="1"/>
        <i x="2" s="1"/>
        <i x="1" s="1"/>
        <i x="0"/>
        <i x="1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k" xr10:uid="{59058095-5E02-42BA-A3DD-3C611774F3C0}" cache="Slicer_Wk" caption="Wk" columnCount="3" style="SlicerStyleLight6"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eam of Reference" xr10:uid="{00000000-0014-0000-FFFF-FFFF01000000}" cache="Slicer_Team" caption="Team of Reference" columnCount="3" style="SlicerStyleLight6" rowHeight="241300"/>
  <slicer name="Week 1" xr10:uid="{00000000-0014-0000-FFFF-FFFF02000000}" cache="Slicer_Week1" caption="Week" columnCount="9" style="SlicerStyleDark6" rowHeight="241300"/>
  <slicer name="Home or Away" xr10:uid="{00000000-0014-0000-FFFF-FFFF03000000}" cache="Slicer_Home_or_Away" caption="Home or Away" style="SlicerStyleLight4" rowHeight="241300"/>
  <slicer name="Date" xr10:uid="{18CB3B73-200A-4C7C-BA3C-40A6CE04D971}" cache="Slicer_Date" caption="Date" style="SlicerStyleLight4"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ntry Name" xr10:uid="{00000000-0014-0000-FFFF-FFFF04000000}" cache="Slicer_Entry_Name" caption="Entry Name" columnCount="2" style="SlicerStyleLight6" rowHeight="241300"/>
  <slicer name="Week" xr10:uid="{00000000-0014-0000-FFFF-FFFF05000000}" cache="Slicer_Week" caption="Week" columnCount="5" style="SlicerStyleDark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pro-football-reference.com/years/201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E5FC-EE11-472B-95FD-4D6FF56BB2B0}">
  <sheetPr>
    <tabColor rgb="FF00B050"/>
  </sheetPr>
  <dimension ref="A1:V257"/>
  <sheetViews>
    <sheetView showGridLines="0" zoomScale="145" zoomScaleNormal="145" workbookViewId="0">
      <pane ySplit="1" topLeftCell="A2" activePane="bottomLeft" state="frozen"/>
      <selection pane="bottomLeft" activeCell="P23" sqref="P23"/>
    </sheetView>
  </sheetViews>
  <sheetFormatPr defaultColWidth="9.140625" defaultRowHeight="15" x14ac:dyDescent="0.25"/>
  <cols>
    <col min="1" max="1" width="16.140625" style="103" customWidth="1"/>
    <col min="2" max="2" width="9" style="101"/>
    <col min="3" max="3" width="9.140625" style="118" customWidth="1"/>
    <col min="4" max="4" width="5.28515625" style="102" bestFit="1" customWidth="1"/>
    <col min="5" max="5" width="21" style="101" customWidth="1"/>
    <col min="6" max="6" width="9" style="101"/>
    <col min="7" max="7" width="7.85546875" style="102" customWidth="1"/>
    <col min="8" max="8" width="9.5703125" style="102" customWidth="1"/>
    <col min="9" max="9" width="9.140625" style="118" customWidth="1"/>
    <col min="10" max="10" width="22.42578125" style="101" customWidth="1"/>
    <col min="11" max="11" width="7.28515625" style="102" customWidth="1"/>
    <col min="12" max="12" width="9.7109375" style="102" customWidth="1"/>
    <col min="13" max="13" width="9.42578125" style="118" customWidth="1"/>
    <col min="14" max="14" width="2.7109375" style="102" customWidth="1"/>
    <col min="15" max="15" width="9.140625" style="101" customWidth="1"/>
    <col min="16" max="16" width="26.5703125" style="102" customWidth="1"/>
    <col min="17" max="17" width="10.42578125" style="101" customWidth="1"/>
    <col min="18" max="18" width="6.140625" style="101" customWidth="1"/>
    <col min="19" max="19" width="7.28515625" style="101" bestFit="1" customWidth="1"/>
    <col min="20" max="20" width="11.28515625" style="102" bestFit="1" customWidth="1"/>
    <col min="21" max="16384" width="9.140625" style="102"/>
  </cols>
  <sheetData>
    <row r="1" spans="1:22" s="100" customFormat="1" ht="45" x14ac:dyDescent="0.25">
      <c r="A1" s="124" t="s">
        <v>100</v>
      </c>
      <c r="B1" s="99" t="s">
        <v>112</v>
      </c>
      <c r="C1" s="99" t="s">
        <v>145</v>
      </c>
      <c r="D1" s="99" t="s">
        <v>108</v>
      </c>
      <c r="E1" s="99" t="s">
        <v>43</v>
      </c>
      <c r="F1" s="99" t="s">
        <v>115</v>
      </c>
      <c r="G1" s="99" t="s">
        <v>99</v>
      </c>
      <c r="H1" s="99" t="s">
        <v>98</v>
      </c>
      <c r="I1" s="99" t="s">
        <v>116</v>
      </c>
      <c r="J1" s="99" t="s">
        <v>42</v>
      </c>
      <c r="K1" s="99" t="s">
        <v>99</v>
      </c>
      <c r="L1" s="99" t="s">
        <v>98</v>
      </c>
      <c r="M1" s="99" t="s">
        <v>116</v>
      </c>
      <c r="O1" s="101"/>
      <c r="P1" s="6" t="s">
        <v>142</v>
      </c>
      <c r="Q1" s="6" t="s">
        <v>111</v>
      </c>
      <c r="R1" s="5"/>
      <c r="S1"/>
      <c r="T1" s="102"/>
      <c r="U1" s="102"/>
      <c r="V1" s="102"/>
    </row>
    <row r="2" spans="1:22" x14ac:dyDescent="0.25">
      <c r="A2" s="103" t="s">
        <v>110</v>
      </c>
      <c r="B2" s="111" t="s">
        <v>94</v>
      </c>
      <c r="C2" s="112">
        <v>1.0265625</v>
      </c>
      <c r="D2" s="113">
        <v>2</v>
      </c>
      <c r="E2" s="111" t="s">
        <v>71</v>
      </c>
      <c r="F2" s="111" t="s">
        <v>39</v>
      </c>
      <c r="G2" s="111">
        <v>20</v>
      </c>
      <c r="H2" s="114">
        <v>38</v>
      </c>
      <c r="I2" s="107">
        <f>IF(B2="",0,G2-H2)</f>
        <v>-18</v>
      </c>
      <c r="J2" s="111" t="s">
        <v>11</v>
      </c>
      <c r="K2" s="111">
        <v>27</v>
      </c>
      <c r="L2" s="114">
        <v>13</v>
      </c>
      <c r="M2" s="107">
        <f>IF(B2="",0,K2-L2)</f>
        <v>14</v>
      </c>
      <c r="O2" s="101" t="s">
        <v>113</v>
      </c>
      <c r="P2" s="23" t="s">
        <v>0</v>
      </c>
      <c r="Q2" s="5" t="s">
        <v>93</v>
      </c>
      <c r="R2" s="5" t="s">
        <v>94</v>
      </c>
      <c r="S2"/>
    </row>
    <row r="3" spans="1:22" x14ac:dyDescent="0.25">
      <c r="B3" s="104"/>
      <c r="C3" s="105">
        <v>0.99601769911504423</v>
      </c>
      <c r="D3" s="104">
        <v>17</v>
      </c>
      <c r="E3" s="104" t="s">
        <v>22</v>
      </c>
      <c r="F3" s="104" t="s">
        <v>39</v>
      </c>
      <c r="G3" s="104"/>
      <c r="H3" s="106">
        <v>25.333333333333332</v>
      </c>
      <c r="I3" s="107">
        <f>IF(B3="",0,G3-H3)</f>
        <v>0</v>
      </c>
      <c r="J3" s="104" t="s">
        <v>21</v>
      </c>
      <c r="K3" s="104"/>
      <c r="L3" s="106">
        <v>16.466666666666669</v>
      </c>
      <c r="M3" s="107">
        <f>IF(B3="",0,K3-L3)</f>
        <v>0</v>
      </c>
      <c r="O3" s="108">
        <f>IFERROR(Q3/(R3+Q3),"")</f>
        <v>0.66666666666666663</v>
      </c>
      <c r="P3" s="25">
        <v>1</v>
      </c>
      <c r="Q3" s="30">
        <v>10</v>
      </c>
      <c r="R3" s="30">
        <v>5</v>
      </c>
      <c r="S3"/>
    </row>
    <row r="4" spans="1:22" x14ac:dyDescent="0.25">
      <c r="A4" s="103" t="s">
        <v>126</v>
      </c>
      <c r="B4" s="111" t="s">
        <v>93</v>
      </c>
      <c r="C4" s="112">
        <v>0.95088872832369931</v>
      </c>
      <c r="D4" s="113">
        <v>3</v>
      </c>
      <c r="E4" s="111" t="s">
        <v>71</v>
      </c>
      <c r="F4" s="111" t="s">
        <v>38</v>
      </c>
      <c r="G4" s="111">
        <v>41</v>
      </c>
      <c r="H4" s="114">
        <v>25.25</v>
      </c>
      <c r="I4" s="107">
        <f>IF(B4="",0,G4-H4)</f>
        <v>15.75</v>
      </c>
      <c r="J4" s="111" t="s">
        <v>26</v>
      </c>
      <c r="K4" s="111">
        <v>39</v>
      </c>
      <c r="L4" s="114">
        <v>12</v>
      </c>
      <c r="M4" s="107">
        <f>IF(B4="",0,K4-L4)</f>
        <v>27</v>
      </c>
      <c r="O4" s="108">
        <f t="shared" ref="O4:O37" si="0">IFERROR(Q4/(R4+Q4),"")</f>
        <v>0.6875</v>
      </c>
      <c r="P4" s="25">
        <v>2</v>
      </c>
      <c r="Q4" s="30">
        <v>11</v>
      </c>
      <c r="R4" s="30">
        <v>5</v>
      </c>
      <c r="S4"/>
    </row>
    <row r="5" spans="1:22" x14ac:dyDescent="0.25">
      <c r="B5" s="120" t="s">
        <v>93</v>
      </c>
      <c r="C5" s="105">
        <v>0.93739130434782603</v>
      </c>
      <c r="D5" s="104">
        <v>11</v>
      </c>
      <c r="E5" s="104" t="s">
        <v>19</v>
      </c>
      <c r="F5" s="104" t="s">
        <v>38</v>
      </c>
      <c r="G5" s="104">
        <v>19</v>
      </c>
      <c r="H5" s="106">
        <v>25.888888888888889</v>
      </c>
      <c r="I5" s="107">
        <f>IF(B5="",0,G5-H5)</f>
        <v>-6.8888888888888893</v>
      </c>
      <c r="J5" s="104" t="s">
        <v>21</v>
      </c>
      <c r="K5" s="104">
        <v>7</v>
      </c>
      <c r="L5" s="106">
        <v>15.388888888888889</v>
      </c>
      <c r="M5" s="107">
        <f>IF(B5="",0,K5-L5)</f>
        <v>-8.3888888888888893</v>
      </c>
      <c r="O5" s="108">
        <f t="shared" si="0"/>
        <v>0.4375</v>
      </c>
      <c r="P5" s="25">
        <v>3</v>
      </c>
      <c r="Q5" s="30">
        <v>7</v>
      </c>
      <c r="R5" s="30">
        <v>9</v>
      </c>
      <c r="S5"/>
    </row>
    <row r="6" spans="1:22" x14ac:dyDescent="0.25">
      <c r="B6" s="120" t="s">
        <v>94</v>
      </c>
      <c r="C6" s="105">
        <v>0.88009400825657003</v>
      </c>
      <c r="D6" s="104">
        <v>16</v>
      </c>
      <c r="E6" s="104" t="s">
        <v>19</v>
      </c>
      <c r="F6" s="104" t="s">
        <v>38</v>
      </c>
      <c r="G6" s="104">
        <v>33</v>
      </c>
      <c r="H6" s="106">
        <v>25.392857142857146</v>
      </c>
      <c r="I6" s="107">
        <f>IF(B6="",0,G6-H6)</f>
        <v>7.6071428571428541</v>
      </c>
      <c r="J6" s="104" t="s">
        <v>26</v>
      </c>
      <c r="K6" s="104">
        <v>44</v>
      </c>
      <c r="L6" s="106">
        <v>16.5</v>
      </c>
      <c r="M6" s="107">
        <f>IF(B6="",0,K6-L6)</f>
        <v>27.5</v>
      </c>
      <c r="O6" s="108">
        <f t="shared" si="0"/>
        <v>0.6875</v>
      </c>
      <c r="P6" s="25">
        <v>4</v>
      </c>
      <c r="Q6" s="30">
        <v>11</v>
      </c>
      <c r="R6" s="30">
        <v>5</v>
      </c>
      <c r="S6"/>
    </row>
    <row r="7" spans="1:22" x14ac:dyDescent="0.25">
      <c r="B7" s="120" t="s">
        <v>93</v>
      </c>
      <c r="C7" s="105">
        <v>0.86908347891073301</v>
      </c>
      <c r="D7" s="104">
        <v>16</v>
      </c>
      <c r="E7" s="104" t="s">
        <v>25</v>
      </c>
      <c r="F7" s="104" t="s">
        <v>39</v>
      </c>
      <c r="G7" s="104">
        <v>23</v>
      </c>
      <c r="H7" s="106">
        <v>25.464285714285715</v>
      </c>
      <c r="I7" s="107">
        <f>IF(B7="",0,G7-H7)</f>
        <v>-2.4642857142857153</v>
      </c>
      <c r="J7" s="104" t="s">
        <v>30</v>
      </c>
      <c r="K7" s="104">
        <v>16</v>
      </c>
      <c r="L7" s="106">
        <v>17.178571428571431</v>
      </c>
      <c r="M7" s="107">
        <f>IF(B7="",0,K7-L7)</f>
        <v>-1.1785714285714306</v>
      </c>
      <c r="O7" s="108">
        <f t="shared" si="0"/>
        <v>0.6428571428571429</v>
      </c>
      <c r="P7" s="25">
        <v>5</v>
      </c>
      <c r="Q7" s="30">
        <v>9</v>
      </c>
      <c r="R7" s="30">
        <v>5</v>
      </c>
      <c r="S7"/>
    </row>
    <row r="8" spans="1:22" x14ac:dyDescent="0.25">
      <c r="B8" s="120" t="s">
        <v>94</v>
      </c>
      <c r="C8" s="105">
        <v>0.84746096009253913</v>
      </c>
      <c r="D8" s="104">
        <v>12</v>
      </c>
      <c r="E8" s="104" t="s">
        <v>19</v>
      </c>
      <c r="F8" s="104" t="s">
        <v>38</v>
      </c>
      <c r="G8" s="104">
        <v>24</v>
      </c>
      <c r="H8" s="106">
        <v>24.944444444444443</v>
      </c>
      <c r="I8" s="107">
        <f>IF(B8="",0,G8-H8)</f>
        <v>-0.94444444444444287</v>
      </c>
      <c r="J8" s="104" t="s">
        <v>33</v>
      </c>
      <c r="K8" s="104">
        <v>27</v>
      </c>
      <c r="L8" s="106">
        <v>16.055555555555557</v>
      </c>
      <c r="M8" s="107">
        <f>IF(B8="",0,K8-L8)</f>
        <v>10.944444444444443</v>
      </c>
      <c r="O8" s="108">
        <f t="shared" si="0"/>
        <v>0.35714285714285715</v>
      </c>
      <c r="P8" s="25">
        <v>6</v>
      </c>
      <c r="Q8" s="30">
        <v>5</v>
      </c>
      <c r="R8" s="30">
        <v>9</v>
      </c>
      <c r="S8"/>
    </row>
    <row r="9" spans="1:22" x14ac:dyDescent="0.25">
      <c r="B9" s="104" t="s">
        <v>93</v>
      </c>
      <c r="C9" s="105">
        <v>0.80605204152315946</v>
      </c>
      <c r="D9" s="104">
        <v>1</v>
      </c>
      <c r="E9" s="104" t="s">
        <v>22</v>
      </c>
      <c r="F9" s="104" t="s">
        <v>38</v>
      </c>
      <c r="G9" s="104">
        <v>21</v>
      </c>
      <c r="H9" s="106">
        <v>26.59375</v>
      </c>
      <c r="I9" s="107">
        <f>IF(B9="",0,G9-H9)</f>
        <v>-5.59375</v>
      </c>
      <c r="J9" s="104" t="s">
        <v>21</v>
      </c>
      <c r="K9" s="104">
        <v>18</v>
      </c>
      <c r="L9" s="106">
        <v>18.46875</v>
      </c>
      <c r="M9" s="107">
        <f>IF(B9="",0,K9-L9)</f>
        <v>-0.46875</v>
      </c>
      <c r="O9" s="108">
        <f t="shared" si="0"/>
        <v>0.8</v>
      </c>
      <c r="P9" s="25">
        <v>7</v>
      </c>
      <c r="Q9" s="30">
        <v>12</v>
      </c>
      <c r="R9" s="30">
        <v>3</v>
      </c>
      <c r="S9"/>
    </row>
    <row r="10" spans="1:22" x14ac:dyDescent="0.25">
      <c r="B10" s="120" t="s">
        <v>93</v>
      </c>
      <c r="C10" s="105">
        <v>0.79466883948318012</v>
      </c>
      <c r="D10" s="104">
        <v>13</v>
      </c>
      <c r="E10" s="104" t="s">
        <v>19</v>
      </c>
      <c r="F10" s="104" t="s">
        <v>39</v>
      </c>
      <c r="G10" s="104">
        <v>30</v>
      </c>
      <c r="H10" s="106">
        <v>26.208333333333336</v>
      </c>
      <c r="I10" s="107">
        <f>IF(B10="",0,G10-H10)</f>
        <v>3.7916666666666643</v>
      </c>
      <c r="J10" s="104" t="s">
        <v>30</v>
      </c>
      <c r="K10" s="104">
        <v>10</v>
      </c>
      <c r="L10" s="106">
        <v>15.958333333333332</v>
      </c>
      <c r="M10" s="107">
        <f>IF(B10="",0,K10-L10)</f>
        <v>-5.9583333333333321</v>
      </c>
      <c r="O10" s="108">
        <f t="shared" si="0"/>
        <v>0.84615384615384615</v>
      </c>
      <c r="P10" s="25">
        <v>8</v>
      </c>
      <c r="Q10" s="30">
        <v>11</v>
      </c>
      <c r="R10" s="30">
        <v>2</v>
      </c>
      <c r="S10"/>
    </row>
    <row r="11" spans="1:22" x14ac:dyDescent="0.25">
      <c r="A11" s="121" t="s">
        <v>207</v>
      </c>
      <c r="B11" s="120" t="s">
        <v>93</v>
      </c>
      <c r="C11" s="105">
        <v>0.7861111111111112</v>
      </c>
      <c r="D11" s="104">
        <v>8</v>
      </c>
      <c r="E11" s="104" t="s">
        <v>20</v>
      </c>
      <c r="F11" s="104" t="s">
        <v>39</v>
      </c>
      <c r="G11" s="104">
        <v>33</v>
      </c>
      <c r="H11" s="106">
        <v>27.5</v>
      </c>
      <c r="I11" s="107">
        <f>IF(B11="",0,G11-H11)</f>
        <v>5.5</v>
      </c>
      <c r="J11" s="104" t="s">
        <v>26</v>
      </c>
      <c r="K11" s="104">
        <v>10</v>
      </c>
      <c r="L11" s="106">
        <v>19.214285714285715</v>
      </c>
      <c r="M11" s="107">
        <f>IF(B11="",0,K11-L11)</f>
        <v>-9.2142857142857153</v>
      </c>
      <c r="O11" s="108">
        <f t="shared" si="0"/>
        <v>0.46153846153846156</v>
      </c>
      <c r="P11" s="25">
        <v>9</v>
      </c>
      <c r="Q11" s="30">
        <v>6</v>
      </c>
      <c r="R11" s="30">
        <v>7</v>
      </c>
      <c r="S11"/>
    </row>
    <row r="12" spans="1:22" x14ac:dyDescent="0.25">
      <c r="B12" s="104" t="s">
        <v>93</v>
      </c>
      <c r="C12" s="105">
        <v>0.75923144340322246</v>
      </c>
      <c r="D12" s="104">
        <v>1</v>
      </c>
      <c r="E12" s="104" t="s">
        <v>8</v>
      </c>
      <c r="F12" s="104" t="s">
        <v>38</v>
      </c>
      <c r="G12" s="104">
        <v>23</v>
      </c>
      <c r="H12" s="106">
        <v>29.34375</v>
      </c>
      <c r="I12" s="107">
        <f>IF(B12="",0,G12-H12)</f>
        <v>-6.34375</v>
      </c>
      <c r="J12" s="104" t="s">
        <v>10</v>
      </c>
      <c r="K12" s="104">
        <v>17</v>
      </c>
      <c r="L12" s="106">
        <v>21.40625</v>
      </c>
      <c r="M12" s="107">
        <f>IF(B12="",0,K12-L12)</f>
        <v>-4.40625</v>
      </c>
      <c r="O12" s="108">
        <f t="shared" si="0"/>
        <v>0.7142857142857143</v>
      </c>
      <c r="P12" s="25">
        <v>10</v>
      </c>
      <c r="Q12" s="30">
        <v>10</v>
      </c>
      <c r="R12" s="30">
        <v>4</v>
      </c>
      <c r="S12"/>
    </row>
    <row r="13" spans="1:22" x14ac:dyDescent="0.25">
      <c r="B13" s="120" t="s">
        <v>93</v>
      </c>
      <c r="C13" s="105">
        <v>0.75797576167179959</v>
      </c>
      <c r="D13" s="104">
        <v>12</v>
      </c>
      <c r="E13" s="104" t="s">
        <v>15</v>
      </c>
      <c r="F13" s="104" t="s">
        <v>39</v>
      </c>
      <c r="G13" s="104">
        <v>35</v>
      </c>
      <c r="H13" s="106">
        <v>26.722222222222221</v>
      </c>
      <c r="I13" s="107">
        <f>IF(B13="",0,G13-H13)</f>
        <v>8.2777777777777786</v>
      </c>
      <c r="J13" s="104" t="s">
        <v>16</v>
      </c>
      <c r="K13" s="104">
        <v>17</v>
      </c>
      <c r="L13" s="106">
        <v>18.444444444444443</v>
      </c>
      <c r="M13" s="107">
        <f>IF(B13="",0,K13-L13)</f>
        <v>-1.4444444444444429</v>
      </c>
      <c r="O13" s="108">
        <f t="shared" si="0"/>
        <v>0.7142857142857143</v>
      </c>
      <c r="P13" s="25">
        <v>11</v>
      </c>
      <c r="Q13" s="30">
        <v>10</v>
      </c>
      <c r="R13" s="30">
        <v>4</v>
      </c>
      <c r="S13"/>
    </row>
    <row r="14" spans="1:22" x14ac:dyDescent="0.25">
      <c r="B14" s="120" t="s">
        <v>93</v>
      </c>
      <c r="C14" s="105">
        <v>0.75200618814951659</v>
      </c>
      <c r="D14" s="104">
        <v>16</v>
      </c>
      <c r="E14" s="104" t="s">
        <v>22</v>
      </c>
      <c r="F14" s="104" t="s">
        <v>38</v>
      </c>
      <c r="G14" s="104">
        <v>34</v>
      </c>
      <c r="H14" s="106">
        <v>25.857142857142858</v>
      </c>
      <c r="I14" s="107">
        <f>IF(B14="",0,G14-H14)</f>
        <v>8.1428571428571423</v>
      </c>
      <c r="J14" s="104" t="s">
        <v>12</v>
      </c>
      <c r="K14" s="104">
        <v>6</v>
      </c>
      <c r="L14" s="106">
        <v>21.321428571428569</v>
      </c>
      <c r="M14" s="107">
        <f>IF(B14="",0,K14-L14)</f>
        <v>-15.321428571428569</v>
      </c>
      <c r="O14" s="108">
        <f t="shared" si="0"/>
        <v>0.8125</v>
      </c>
      <c r="P14" s="25">
        <v>12</v>
      </c>
      <c r="Q14" s="30">
        <v>13</v>
      </c>
      <c r="R14" s="30">
        <v>3</v>
      </c>
      <c r="S14"/>
    </row>
    <row r="15" spans="1:22" x14ac:dyDescent="0.25">
      <c r="B15" s="104"/>
      <c r="C15" s="105">
        <v>0.74731721218042668</v>
      </c>
      <c r="D15" s="104">
        <v>17</v>
      </c>
      <c r="E15" s="104" t="s">
        <v>71</v>
      </c>
      <c r="F15" s="104" t="s">
        <v>39</v>
      </c>
      <c r="G15" s="104"/>
      <c r="H15" s="106">
        <v>27.833333333333336</v>
      </c>
      <c r="I15" s="107">
        <f>IF(B15="",0,G15-H15)</f>
        <v>0</v>
      </c>
      <c r="J15" s="104" t="s">
        <v>26</v>
      </c>
      <c r="K15" s="104"/>
      <c r="L15" s="106">
        <v>19.733333333333334</v>
      </c>
      <c r="M15" s="107">
        <f>IF(B15="",0,K15-L15)</f>
        <v>0</v>
      </c>
      <c r="O15" s="108">
        <f t="shared" si="0"/>
        <v>0.75</v>
      </c>
      <c r="P15" s="25">
        <v>13</v>
      </c>
      <c r="Q15" s="30">
        <v>12</v>
      </c>
      <c r="R15" s="30">
        <v>4</v>
      </c>
      <c r="S15"/>
    </row>
    <row r="16" spans="1:22" x14ac:dyDescent="0.25">
      <c r="B16" s="120" t="s">
        <v>93</v>
      </c>
      <c r="C16" s="105">
        <v>0.74</v>
      </c>
      <c r="D16" s="104">
        <v>10</v>
      </c>
      <c r="E16" s="104" t="s">
        <v>22</v>
      </c>
      <c r="F16" s="104" t="s">
        <v>38</v>
      </c>
      <c r="G16" s="104">
        <v>20</v>
      </c>
      <c r="H16" s="106">
        <v>24.388888888888889</v>
      </c>
      <c r="I16" s="107">
        <f>IF(B16="",0,G16-H16)</f>
        <v>-4.3888888888888893</v>
      </c>
      <c r="J16" s="104" t="s">
        <v>30</v>
      </c>
      <c r="K16" s="104">
        <v>17</v>
      </c>
      <c r="L16" s="106">
        <v>17.172222222222221</v>
      </c>
      <c r="M16" s="107">
        <f>IF(B16="",0,K16-L16)</f>
        <v>-0.17222222222222072</v>
      </c>
      <c r="O16" s="108">
        <f t="shared" si="0"/>
        <v>0.5625</v>
      </c>
      <c r="P16" s="25">
        <v>14</v>
      </c>
      <c r="Q16" s="30">
        <v>9</v>
      </c>
      <c r="R16" s="30">
        <v>7</v>
      </c>
      <c r="S16"/>
    </row>
    <row r="17" spans="1:19" x14ac:dyDescent="0.25">
      <c r="A17" s="115" t="s">
        <v>123</v>
      </c>
      <c r="B17" s="113" t="s">
        <v>93</v>
      </c>
      <c r="C17" s="112">
        <v>0.73</v>
      </c>
      <c r="D17" s="113">
        <v>2</v>
      </c>
      <c r="E17" s="111" t="s">
        <v>35</v>
      </c>
      <c r="F17" s="111" t="s">
        <v>38</v>
      </c>
      <c r="G17" s="111">
        <v>24</v>
      </c>
      <c r="H17" s="114">
        <v>27</v>
      </c>
      <c r="I17" s="107">
        <f>IF(B17="",0,G17-H17)</f>
        <v>-3</v>
      </c>
      <c r="J17" s="111" t="s">
        <v>34</v>
      </c>
      <c r="K17" s="111">
        <v>10</v>
      </c>
      <c r="L17" s="114">
        <v>13</v>
      </c>
      <c r="M17" s="107">
        <f>IF(B17="",0,K17-L17)</f>
        <v>-3</v>
      </c>
      <c r="O17" s="108">
        <f>IFERROR(Q17/(R17+Q17),"")</f>
        <v>0.75</v>
      </c>
      <c r="P17" s="25">
        <v>15</v>
      </c>
      <c r="Q17" s="30">
        <v>12</v>
      </c>
      <c r="R17" s="30">
        <v>4</v>
      </c>
      <c r="S17"/>
    </row>
    <row r="18" spans="1:19" x14ac:dyDescent="0.25">
      <c r="A18" s="103" t="s">
        <v>127</v>
      </c>
      <c r="B18" s="111" t="s">
        <v>93</v>
      </c>
      <c r="C18" s="112">
        <v>0.72362257031543487</v>
      </c>
      <c r="D18" s="113">
        <v>3</v>
      </c>
      <c r="E18" s="111" t="s">
        <v>20</v>
      </c>
      <c r="F18" s="111" t="s">
        <v>39</v>
      </c>
      <c r="G18" s="111">
        <v>27</v>
      </c>
      <c r="H18" s="114">
        <v>23.25</v>
      </c>
      <c r="I18" s="107">
        <f>IF(B18="",0,G18-H18)</f>
        <v>3.75</v>
      </c>
      <c r="J18" s="111" t="s">
        <v>34</v>
      </c>
      <c r="K18" s="111">
        <v>24</v>
      </c>
      <c r="L18" s="114">
        <v>14.25</v>
      </c>
      <c r="M18" s="107">
        <f>IF(B18="",0,K18-L18)</f>
        <v>9.75</v>
      </c>
      <c r="O18" s="108">
        <f t="shared" ref="O18:O34" si="1">IFERROR(Q18/(R18+Q18),"")</f>
        <v>0.875</v>
      </c>
      <c r="P18" s="25">
        <v>16</v>
      </c>
      <c r="Q18" s="30">
        <v>14</v>
      </c>
      <c r="R18" s="30">
        <v>2</v>
      </c>
      <c r="S18"/>
    </row>
    <row r="19" spans="1:19" x14ac:dyDescent="0.25">
      <c r="A19" s="103" t="s">
        <v>109</v>
      </c>
      <c r="B19" s="104" t="s">
        <v>94</v>
      </c>
      <c r="C19" s="112">
        <v>0.72</v>
      </c>
      <c r="D19" s="113">
        <v>2</v>
      </c>
      <c r="E19" s="111" t="s">
        <v>19</v>
      </c>
      <c r="F19" s="111" t="s">
        <v>39</v>
      </c>
      <c r="G19" s="111">
        <v>16</v>
      </c>
      <c r="H19" s="114">
        <v>28</v>
      </c>
      <c r="I19" s="107">
        <f>IF(B19="",0,G19-H19)</f>
        <v>-12</v>
      </c>
      <c r="J19" s="111" t="s">
        <v>13</v>
      </c>
      <c r="K19" s="111">
        <v>37</v>
      </c>
      <c r="L19" s="114">
        <v>12</v>
      </c>
      <c r="M19" s="107">
        <f>IF(B19="",0,K19-L19)</f>
        <v>25</v>
      </c>
      <c r="O19" s="122">
        <f t="shared" si="1"/>
        <v>0.67500000000000004</v>
      </c>
      <c r="P19" s="25" t="s">
        <v>70</v>
      </c>
      <c r="Q19" s="30">
        <v>162</v>
      </c>
      <c r="R19" s="30">
        <v>78</v>
      </c>
      <c r="S19"/>
    </row>
    <row r="20" spans="1:19" x14ac:dyDescent="0.25">
      <c r="A20" s="121" t="s">
        <v>201</v>
      </c>
      <c r="B20" s="120" t="s">
        <v>93</v>
      </c>
      <c r="C20" s="105">
        <v>0.70992099597983005</v>
      </c>
      <c r="D20" s="104">
        <v>8</v>
      </c>
      <c r="E20" s="104" t="s">
        <v>23</v>
      </c>
      <c r="F20" s="104" t="s">
        <v>38</v>
      </c>
      <c r="G20" s="104">
        <v>33</v>
      </c>
      <c r="H20" s="106">
        <v>22.5</v>
      </c>
      <c r="I20" s="107">
        <f>IF(B20="",0,G20-H20)</f>
        <v>10.5</v>
      </c>
      <c r="J20" s="104" t="s">
        <v>21</v>
      </c>
      <c r="K20" s="104">
        <v>16</v>
      </c>
      <c r="L20" s="106">
        <v>15.857142857142858</v>
      </c>
      <c r="M20" s="107">
        <f>IF(B20="",0,K20-L20)</f>
        <v>0.14285714285714235</v>
      </c>
      <c r="O20" s="108" t="str">
        <f t="shared" si="1"/>
        <v/>
      </c>
      <c r="P20"/>
      <c r="Q20"/>
      <c r="R20" s="30"/>
      <c r="S20"/>
    </row>
    <row r="21" spans="1:19" x14ac:dyDescent="0.25">
      <c r="B21" s="120" t="s">
        <v>93</v>
      </c>
      <c r="C21" s="105">
        <v>0.70757306994557545</v>
      </c>
      <c r="D21" s="104">
        <v>13</v>
      </c>
      <c r="E21" s="104" t="s">
        <v>71</v>
      </c>
      <c r="F21" s="104" t="s">
        <v>38</v>
      </c>
      <c r="G21" s="104">
        <v>32</v>
      </c>
      <c r="H21" s="106">
        <v>27.958333333333332</v>
      </c>
      <c r="I21" s="107">
        <f>IF(B21="",0,G21-H21)</f>
        <v>4.0416666666666679</v>
      </c>
      <c r="J21" s="104" t="s">
        <v>33</v>
      </c>
      <c r="K21" s="104">
        <v>16</v>
      </c>
      <c r="L21" s="106">
        <v>18.375</v>
      </c>
      <c r="M21" s="107">
        <f>IF(B21="",0,K21-L21)</f>
        <v>-2.375</v>
      </c>
      <c r="O21" s="108" t="str">
        <f t="shared" si="1"/>
        <v/>
      </c>
      <c r="P21"/>
      <c r="Q21"/>
      <c r="R21"/>
      <c r="S21"/>
    </row>
    <row r="22" spans="1:19" x14ac:dyDescent="0.25">
      <c r="B22" s="120" t="s">
        <v>93</v>
      </c>
      <c r="C22" s="105">
        <v>0.69833912875849302</v>
      </c>
      <c r="D22" s="104">
        <v>15</v>
      </c>
      <c r="E22" s="104" t="s">
        <v>25</v>
      </c>
      <c r="F22" s="104" t="s">
        <v>38</v>
      </c>
      <c r="G22" s="104">
        <v>27</v>
      </c>
      <c r="H22" s="106">
        <v>25.115384615384613</v>
      </c>
      <c r="I22" s="107">
        <f>IF(B22="",0,G22-H22)</f>
        <v>1.8846153846153868</v>
      </c>
      <c r="J22" s="104" t="s">
        <v>21</v>
      </c>
      <c r="K22" s="104">
        <v>10</v>
      </c>
      <c r="L22" s="106">
        <v>17.03846153846154</v>
      </c>
      <c r="M22" s="107">
        <f>IF(B22="",0,K22-L22)</f>
        <v>-7.0384615384615401</v>
      </c>
      <c r="O22" s="108" t="str">
        <f t="shared" si="1"/>
        <v/>
      </c>
      <c r="P22"/>
      <c r="Q22"/>
      <c r="R22"/>
      <c r="S22"/>
    </row>
    <row r="23" spans="1:19" x14ac:dyDescent="0.25">
      <c r="A23" s="123" t="s">
        <v>214</v>
      </c>
      <c r="B23" s="120" t="s">
        <v>93</v>
      </c>
      <c r="C23" s="105">
        <v>0.68209671194582966</v>
      </c>
      <c r="D23" s="104">
        <v>9</v>
      </c>
      <c r="E23" s="104" t="s">
        <v>7</v>
      </c>
      <c r="F23" s="104" t="s">
        <v>39</v>
      </c>
      <c r="G23" s="104">
        <v>30</v>
      </c>
      <c r="H23" s="106">
        <v>25.642857142857142</v>
      </c>
      <c r="I23" s="107">
        <f>IF(B23="",0,G23-H23)</f>
        <v>4.3571428571428577</v>
      </c>
      <c r="J23" s="104" t="s">
        <v>29</v>
      </c>
      <c r="K23" s="104">
        <v>10</v>
      </c>
      <c r="L23" s="106">
        <v>20.928571428571431</v>
      </c>
      <c r="M23" s="107">
        <f>IF(B23="",0,K23-L23)</f>
        <v>-10.928571428571431</v>
      </c>
      <c r="O23" s="108" t="str">
        <f t="shared" si="1"/>
        <v/>
      </c>
      <c r="P23"/>
      <c r="Q23"/>
      <c r="R23"/>
      <c r="S23"/>
    </row>
    <row r="24" spans="1:19" x14ac:dyDescent="0.25">
      <c r="B24" s="104"/>
      <c r="C24" s="105">
        <v>0.6788127449675565</v>
      </c>
      <c r="D24" s="104">
        <v>17</v>
      </c>
      <c r="E24" s="104" t="s">
        <v>7</v>
      </c>
      <c r="F24" s="104" t="s">
        <v>38</v>
      </c>
      <c r="G24" s="104"/>
      <c r="H24" s="106">
        <v>26.066666666666666</v>
      </c>
      <c r="I24" s="107">
        <f>IF(B24="",0,G24-H24)</f>
        <v>0</v>
      </c>
      <c r="J24" s="104" t="s">
        <v>29</v>
      </c>
      <c r="K24" s="104"/>
      <c r="L24" s="106">
        <v>19.966666666666669</v>
      </c>
      <c r="M24" s="107">
        <f>IF(B24="",0,K24-L24)</f>
        <v>0</v>
      </c>
      <c r="O24" s="108" t="str">
        <f t="shared" si="1"/>
        <v/>
      </c>
      <c r="P24"/>
      <c r="Q24"/>
      <c r="R24"/>
      <c r="S24"/>
    </row>
    <row r="25" spans="1:19" x14ac:dyDescent="0.25">
      <c r="B25" s="120" t="s">
        <v>93</v>
      </c>
      <c r="C25" s="105">
        <v>0.67525773195876293</v>
      </c>
      <c r="D25" s="104">
        <v>15</v>
      </c>
      <c r="E25" s="104" t="s">
        <v>20</v>
      </c>
      <c r="F25" s="104" t="s">
        <v>38</v>
      </c>
      <c r="G25" s="104">
        <v>34</v>
      </c>
      <c r="H25" s="106">
        <v>27.884615384615387</v>
      </c>
      <c r="I25" s="107">
        <f>IF(B25="",0,G25-H25)</f>
        <v>6.1153846153846132</v>
      </c>
      <c r="J25" s="104" t="s">
        <v>34</v>
      </c>
      <c r="K25" s="104">
        <v>29</v>
      </c>
      <c r="L25" s="106">
        <v>17.26923076923077</v>
      </c>
      <c r="M25" s="107">
        <f>IF(B25="",0,K25-L25)</f>
        <v>11.73076923076923</v>
      </c>
      <c r="O25" s="108" t="str">
        <f t="shared" si="1"/>
        <v/>
      </c>
      <c r="P25"/>
      <c r="Q25"/>
      <c r="R25"/>
      <c r="S25"/>
    </row>
    <row r="26" spans="1:19" x14ac:dyDescent="0.25">
      <c r="B26" s="120" t="s">
        <v>93</v>
      </c>
      <c r="C26" s="105">
        <v>0.6748063264605817</v>
      </c>
      <c r="D26" s="104">
        <v>15</v>
      </c>
      <c r="E26" s="104" t="s">
        <v>19</v>
      </c>
      <c r="F26" s="104" t="s">
        <v>39</v>
      </c>
      <c r="G26" s="104">
        <v>45</v>
      </c>
      <c r="H26" s="106">
        <v>25.53846153846154</v>
      </c>
      <c r="I26" s="107">
        <f>IF(B26="",0,G26-H26)</f>
        <v>19.46153846153846</v>
      </c>
      <c r="J26" s="104" t="s">
        <v>12</v>
      </c>
      <c r="K26" s="104">
        <v>7</v>
      </c>
      <c r="L26" s="106">
        <v>19.76923076923077</v>
      </c>
      <c r="M26" s="107">
        <f>IF(B26="",0,K26-L26)</f>
        <v>-12.76923076923077</v>
      </c>
      <c r="O26" s="108" t="str">
        <f t="shared" si="1"/>
        <v/>
      </c>
      <c r="P26"/>
      <c r="Q26"/>
      <c r="R26"/>
      <c r="S26"/>
    </row>
    <row r="27" spans="1:19" x14ac:dyDescent="0.25">
      <c r="A27" s="103" t="s">
        <v>166</v>
      </c>
      <c r="B27" s="104" t="s">
        <v>93</v>
      </c>
      <c r="C27" s="105">
        <v>0.67425653646463335</v>
      </c>
      <c r="D27" s="104">
        <v>5</v>
      </c>
      <c r="E27" s="104" t="s">
        <v>18</v>
      </c>
      <c r="F27" s="104" t="s">
        <v>38</v>
      </c>
      <c r="G27" s="104">
        <v>17</v>
      </c>
      <c r="H27" s="106">
        <v>22.75</v>
      </c>
      <c r="I27" s="107">
        <f>IF(B27="",0,G27-H27)</f>
        <v>-5.75</v>
      </c>
      <c r="J27" s="104" t="s">
        <v>21</v>
      </c>
      <c r="K27" s="104">
        <v>14</v>
      </c>
      <c r="L27" s="106">
        <v>19.375</v>
      </c>
      <c r="M27" s="107">
        <f>IF(B27="",0,K27-L27)</f>
        <v>-5.375</v>
      </c>
      <c r="O27" s="108" t="str">
        <f t="shared" si="1"/>
        <v/>
      </c>
      <c r="P27"/>
      <c r="Q27"/>
      <c r="R27"/>
      <c r="S27"/>
    </row>
    <row r="28" spans="1:19" x14ac:dyDescent="0.25">
      <c r="A28" s="103" t="s">
        <v>128</v>
      </c>
      <c r="B28" s="111" t="s">
        <v>94</v>
      </c>
      <c r="C28" s="112">
        <v>0.67374855339852879</v>
      </c>
      <c r="D28" s="113">
        <v>3</v>
      </c>
      <c r="E28" s="111" t="s">
        <v>22</v>
      </c>
      <c r="F28" s="111" t="s">
        <v>38</v>
      </c>
      <c r="G28" s="111">
        <v>17</v>
      </c>
      <c r="H28" s="114">
        <v>24.75</v>
      </c>
      <c r="I28" s="107">
        <f>IF(B28="",0,G28-H28)</f>
        <v>-7.75</v>
      </c>
      <c r="J28" s="111" t="s">
        <v>10</v>
      </c>
      <c r="K28" s="111">
        <v>23</v>
      </c>
      <c r="L28" s="114">
        <v>12.75</v>
      </c>
      <c r="M28" s="107">
        <f>IF(B28="",0,K28-L28)</f>
        <v>10.25</v>
      </c>
      <c r="O28" s="108" t="str">
        <f t="shared" si="1"/>
        <v/>
      </c>
      <c r="P28"/>
      <c r="Q28"/>
      <c r="R28"/>
      <c r="S28"/>
    </row>
    <row r="29" spans="1:19" x14ac:dyDescent="0.25">
      <c r="B29" s="120" t="s">
        <v>93</v>
      </c>
      <c r="C29" s="105">
        <v>0.6667828435504779</v>
      </c>
      <c r="D29" s="104">
        <v>16</v>
      </c>
      <c r="E29" s="104" t="s">
        <v>23</v>
      </c>
      <c r="F29" s="104" t="s">
        <v>38</v>
      </c>
      <c r="G29" s="104">
        <v>16</v>
      </c>
      <c r="H29" s="106">
        <v>24.142857142857142</v>
      </c>
      <c r="I29" s="107">
        <f>IF(B29="",0,G29-H29)</f>
        <v>-8.1428571428571423</v>
      </c>
      <c r="J29" s="104" t="s">
        <v>4</v>
      </c>
      <c r="K29" s="104">
        <v>0</v>
      </c>
      <c r="L29" s="106">
        <v>19.678571428571431</v>
      </c>
      <c r="M29" s="107">
        <f>IF(B29="",0,K29-L29)</f>
        <v>-19.678571428571431</v>
      </c>
      <c r="O29" s="108" t="str">
        <f t="shared" si="1"/>
        <v/>
      </c>
      <c r="P29"/>
      <c r="Q29"/>
      <c r="R29"/>
      <c r="S29"/>
    </row>
    <row r="30" spans="1:19" x14ac:dyDescent="0.25">
      <c r="B30" s="104"/>
      <c r="C30" s="105">
        <v>0.66467781786930447</v>
      </c>
      <c r="D30" s="104">
        <v>17</v>
      </c>
      <c r="E30" s="104" t="s">
        <v>15</v>
      </c>
      <c r="F30" s="104" t="s">
        <v>39</v>
      </c>
      <c r="G30" s="104"/>
      <c r="H30" s="106">
        <v>26.266666666666666</v>
      </c>
      <c r="I30" s="107">
        <f>IF(B30="",0,G30-H30)</f>
        <v>0</v>
      </c>
      <c r="J30" s="104" t="s">
        <v>18</v>
      </c>
      <c r="K30" s="104"/>
      <c r="L30" s="106">
        <v>19.399999999999999</v>
      </c>
      <c r="M30" s="107">
        <f>IF(B30="",0,K30-L30)</f>
        <v>0</v>
      </c>
      <c r="O30" s="108" t="str">
        <f t="shared" si="1"/>
        <v/>
      </c>
      <c r="P30"/>
      <c r="Q30"/>
      <c r="R30"/>
      <c r="S30"/>
    </row>
    <row r="31" spans="1:19" x14ac:dyDescent="0.25">
      <c r="B31" s="120" t="s">
        <v>93</v>
      </c>
      <c r="C31" s="105">
        <v>0.66253067748336814</v>
      </c>
      <c r="D31" s="104">
        <v>12</v>
      </c>
      <c r="E31" s="104" t="s">
        <v>5</v>
      </c>
      <c r="F31" s="104" t="s">
        <v>38</v>
      </c>
      <c r="G31" s="104">
        <v>24</v>
      </c>
      <c r="H31" s="106">
        <v>24.722222222222221</v>
      </c>
      <c r="I31" s="107">
        <f>IF(B31="",0,G31-H31)</f>
        <v>-0.72222222222222143</v>
      </c>
      <c r="J31" s="104" t="s">
        <v>26</v>
      </c>
      <c r="K31" s="104">
        <v>13</v>
      </c>
      <c r="L31" s="106">
        <v>17.866666666666667</v>
      </c>
      <c r="M31" s="107">
        <f>IF(B31="",0,K31-L31)</f>
        <v>-4.8666666666666671</v>
      </c>
      <c r="O31" s="108" t="str">
        <f t="shared" si="1"/>
        <v/>
      </c>
      <c r="P31"/>
      <c r="Q31"/>
      <c r="R31"/>
      <c r="S31"/>
    </row>
    <row r="32" spans="1:19" x14ac:dyDescent="0.25">
      <c r="B32" s="120" t="s">
        <v>93</v>
      </c>
      <c r="C32" s="105">
        <v>0.65594984927377364</v>
      </c>
      <c r="D32" s="104">
        <v>16</v>
      </c>
      <c r="E32" s="104" t="s">
        <v>20</v>
      </c>
      <c r="F32" s="104" t="s">
        <v>39</v>
      </c>
      <c r="G32" s="104">
        <v>19</v>
      </c>
      <c r="H32" s="106">
        <v>27.214285714285715</v>
      </c>
      <c r="I32" s="107">
        <f>IF(B32="",0,G32-H32)</f>
        <v>-8.2142857142857153</v>
      </c>
      <c r="J32" s="104" t="s">
        <v>17</v>
      </c>
      <c r="K32" s="104">
        <v>10</v>
      </c>
      <c r="L32" s="106">
        <v>20</v>
      </c>
      <c r="M32" s="107">
        <f>IF(B32="",0,K32-L32)</f>
        <v>-10</v>
      </c>
      <c r="O32" s="108" t="str">
        <f t="shared" si="1"/>
        <v/>
      </c>
      <c r="P32"/>
      <c r="Q32"/>
      <c r="R32"/>
      <c r="S32"/>
    </row>
    <row r="33" spans="1:19" x14ac:dyDescent="0.25">
      <c r="A33" s="103" t="s">
        <v>177</v>
      </c>
      <c r="B33" s="104" t="s">
        <v>93</v>
      </c>
      <c r="C33" s="105">
        <v>0.64891220736999455</v>
      </c>
      <c r="D33" s="104">
        <v>6</v>
      </c>
      <c r="E33" s="104" t="s">
        <v>11</v>
      </c>
      <c r="F33" s="104" t="s">
        <v>39</v>
      </c>
      <c r="G33" s="104">
        <v>26</v>
      </c>
      <c r="H33" s="106">
        <v>23.375</v>
      </c>
      <c r="I33" s="107">
        <f>IF(B33="",0,G33-H33)</f>
        <v>2.625</v>
      </c>
      <c r="J33" s="104" t="s">
        <v>26</v>
      </c>
      <c r="K33" s="104">
        <v>24</v>
      </c>
      <c r="L33" s="106">
        <v>20.024999999999999</v>
      </c>
      <c r="M33" s="107">
        <f>IF(B33="",0,K33-L33)</f>
        <v>3.9750000000000014</v>
      </c>
      <c r="O33" s="108" t="str">
        <f t="shared" si="1"/>
        <v/>
      </c>
      <c r="P33"/>
      <c r="Q33"/>
      <c r="R33"/>
      <c r="S33"/>
    </row>
    <row r="34" spans="1:19" x14ac:dyDescent="0.25">
      <c r="B34" s="120" t="s">
        <v>93</v>
      </c>
      <c r="C34" s="105">
        <v>0.64778901404442157</v>
      </c>
      <c r="D34" s="104">
        <v>16</v>
      </c>
      <c r="E34" s="104" t="s">
        <v>10</v>
      </c>
      <c r="F34" s="104" t="s">
        <v>39</v>
      </c>
      <c r="G34" s="104">
        <v>20</v>
      </c>
      <c r="H34" s="106">
        <v>21.285714285714285</v>
      </c>
      <c r="I34" s="107">
        <f>IF(B34="",0,G34-H34)</f>
        <v>-1.2857142857142847</v>
      </c>
      <c r="J34" s="104" t="s">
        <v>21</v>
      </c>
      <c r="K34" s="104">
        <v>3</v>
      </c>
      <c r="L34" s="106">
        <v>17.892857142857142</v>
      </c>
      <c r="M34" s="107">
        <f>IF(B34="",0,K34-L34)</f>
        <v>-14.892857142857142</v>
      </c>
      <c r="O34" s="108" t="str">
        <f t="shared" si="1"/>
        <v/>
      </c>
      <c r="P34"/>
      <c r="Q34"/>
      <c r="R34"/>
      <c r="S34"/>
    </row>
    <row r="35" spans="1:19" x14ac:dyDescent="0.25">
      <c r="A35" s="103" t="s">
        <v>129</v>
      </c>
      <c r="B35" s="111" t="s">
        <v>94</v>
      </c>
      <c r="C35" s="112">
        <v>0.64245223942996321</v>
      </c>
      <c r="D35" s="113">
        <v>3</v>
      </c>
      <c r="E35" s="111" t="s">
        <v>31</v>
      </c>
      <c r="F35" s="111" t="s">
        <v>38</v>
      </c>
      <c r="G35" s="111">
        <v>16</v>
      </c>
      <c r="H35" s="114">
        <v>21.75</v>
      </c>
      <c r="I35" s="107">
        <f>IF(B35="",0,G35-H35)</f>
        <v>-5.75</v>
      </c>
      <c r="J35" s="111" t="s">
        <v>9</v>
      </c>
      <c r="K35" s="111">
        <v>26</v>
      </c>
      <c r="L35" s="114">
        <v>15.5</v>
      </c>
      <c r="M35" s="107">
        <f>IF(B35="",0,K35-L35)</f>
        <v>10.5</v>
      </c>
      <c r="O35" s="108" t="str">
        <f t="shared" si="0"/>
        <v/>
      </c>
      <c r="P35"/>
      <c r="Q35"/>
      <c r="R35"/>
      <c r="S35"/>
    </row>
    <row r="36" spans="1:19" x14ac:dyDescent="0.25">
      <c r="A36" s="103" t="s">
        <v>165</v>
      </c>
      <c r="B36" s="104" t="s">
        <v>94</v>
      </c>
      <c r="C36" s="105">
        <v>0.6388467815471649</v>
      </c>
      <c r="D36" s="104">
        <v>5</v>
      </c>
      <c r="E36" s="104" t="s">
        <v>9</v>
      </c>
      <c r="F36" s="104" t="s">
        <v>38</v>
      </c>
      <c r="G36" s="104">
        <v>16</v>
      </c>
      <c r="H36" s="106">
        <v>17.5</v>
      </c>
      <c r="I36" s="107">
        <f>IF(B36="",0,G36-H36)</f>
        <v>-1.5</v>
      </c>
      <c r="J36" s="104" t="s">
        <v>24</v>
      </c>
      <c r="K36" s="104">
        <v>20</v>
      </c>
      <c r="L36" s="106">
        <v>14.75</v>
      </c>
      <c r="M36" s="107">
        <f>IF(B36="",0,K36-L36)</f>
        <v>5.25</v>
      </c>
      <c r="O36" s="122" t="str">
        <f t="shared" si="0"/>
        <v/>
      </c>
      <c r="P36"/>
      <c r="Q36"/>
      <c r="R36"/>
      <c r="S36"/>
    </row>
    <row r="37" spans="1:19" x14ac:dyDescent="0.25">
      <c r="A37" s="121" t="s">
        <v>213</v>
      </c>
      <c r="B37" s="120" t="s">
        <v>94</v>
      </c>
      <c r="C37" s="105">
        <v>0.63837554604899349</v>
      </c>
      <c r="D37" s="104">
        <v>9</v>
      </c>
      <c r="E37" s="104" t="s">
        <v>9</v>
      </c>
      <c r="F37" s="104" t="s">
        <v>38</v>
      </c>
      <c r="G37" s="104">
        <v>21</v>
      </c>
      <c r="H37" s="106">
        <v>22.553571428571431</v>
      </c>
      <c r="I37" s="107">
        <f>IF(B37="",0,G37-H37)</f>
        <v>-1.5535714285714306</v>
      </c>
      <c r="J37" s="104" t="s">
        <v>18</v>
      </c>
      <c r="K37" s="104">
        <v>34</v>
      </c>
      <c r="L37" s="106">
        <v>18.026785714285715</v>
      </c>
      <c r="M37" s="107">
        <f>IF(B37="",0,K37-L37)</f>
        <v>15.973214285714285</v>
      </c>
      <c r="O37" s="122" t="str">
        <f t="shared" si="0"/>
        <v/>
      </c>
      <c r="P37"/>
      <c r="Q37"/>
      <c r="R37"/>
      <c r="S37"/>
    </row>
    <row r="38" spans="1:19" x14ac:dyDescent="0.25">
      <c r="B38" s="120" t="s">
        <v>94</v>
      </c>
      <c r="C38" s="105">
        <v>0.6283709273182958</v>
      </c>
      <c r="D38" s="104">
        <v>11</v>
      </c>
      <c r="E38" s="104" t="s">
        <v>14</v>
      </c>
      <c r="F38" s="104" t="s">
        <v>38</v>
      </c>
      <c r="G38" s="104">
        <v>9</v>
      </c>
      <c r="H38" s="106">
        <v>27.277777777777779</v>
      </c>
      <c r="I38" s="107">
        <f>IF(B38="",0,G38-H38)</f>
        <v>-18.277777777777779</v>
      </c>
      <c r="J38" s="104" t="s">
        <v>34</v>
      </c>
      <c r="K38" s="104">
        <v>12</v>
      </c>
      <c r="L38" s="106">
        <v>19.888888888888889</v>
      </c>
      <c r="M38" s="107">
        <f>IF(B38="",0,K38-L38)</f>
        <v>-7.8888888888888893</v>
      </c>
      <c r="P38"/>
      <c r="Q38"/>
      <c r="R38"/>
      <c r="S38"/>
    </row>
    <row r="39" spans="1:19" x14ac:dyDescent="0.25">
      <c r="A39" s="121" t="s">
        <v>190</v>
      </c>
      <c r="B39" s="104" t="s">
        <v>94</v>
      </c>
      <c r="C39" s="105">
        <v>0.62744754488427423</v>
      </c>
      <c r="D39" s="104">
        <v>7</v>
      </c>
      <c r="E39" s="104" t="s">
        <v>14</v>
      </c>
      <c r="F39" s="104" t="s">
        <v>38</v>
      </c>
      <c r="G39" s="104">
        <v>30</v>
      </c>
      <c r="H39" s="106">
        <v>25.25</v>
      </c>
      <c r="I39" s="107">
        <f>IF(B39="",0,G39-H39)</f>
        <v>4.75</v>
      </c>
      <c r="J39" s="104" t="s">
        <v>17</v>
      </c>
      <c r="K39" s="104">
        <v>31</v>
      </c>
      <c r="L39" s="106">
        <v>21.166666666666668</v>
      </c>
      <c r="M39" s="107">
        <f>IF(B39="",0,K39-L39)</f>
        <v>9.8333333333333321</v>
      </c>
      <c r="P39"/>
      <c r="Q39"/>
      <c r="R39"/>
      <c r="S39"/>
    </row>
    <row r="40" spans="1:19" x14ac:dyDescent="0.25">
      <c r="B40" s="120" t="s">
        <v>93</v>
      </c>
      <c r="C40" s="105">
        <v>0.62653552175351157</v>
      </c>
      <c r="D40" s="104">
        <v>16</v>
      </c>
      <c r="E40" s="104" t="s">
        <v>71</v>
      </c>
      <c r="F40" s="104" t="s">
        <v>38</v>
      </c>
      <c r="G40" s="104">
        <v>27</v>
      </c>
      <c r="H40" s="106">
        <v>27.035714285714285</v>
      </c>
      <c r="I40" s="107">
        <f>IF(B40="",0,G40-H40)</f>
        <v>-3.5714285714284699E-2</v>
      </c>
      <c r="J40" s="104" t="s">
        <v>13</v>
      </c>
      <c r="K40" s="104">
        <v>23</v>
      </c>
      <c r="L40" s="106">
        <v>20.285714285714285</v>
      </c>
      <c r="M40" s="107">
        <f>IF(B40="",0,K40-L40)</f>
        <v>2.7142857142857153</v>
      </c>
      <c r="P40"/>
      <c r="Q40"/>
      <c r="R40"/>
      <c r="S40"/>
    </row>
    <row r="41" spans="1:19" x14ac:dyDescent="0.25">
      <c r="A41" s="103" t="s">
        <v>178</v>
      </c>
      <c r="B41" s="104" t="s">
        <v>93</v>
      </c>
      <c r="C41" s="105">
        <v>0.62273516833330911</v>
      </c>
      <c r="D41" s="104">
        <v>6</v>
      </c>
      <c r="E41" s="104" t="s">
        <v>12</v>
      </c>
      <c r="F41" s="104" t="s">
        <v>39</v>
      </c>
      <c r="G41" s="104">
        <v>33</v>
      </c>
      <c r="H41" s="106">
        <v>26.8</v>
      </c>
      <c r="I41" s="107">
        <f>IF(B41="",0,G41-H41)</f>
        <v>6.1999999999999993</v>
      </c>
      <c r="J41" s="104" t="s">
        <v>21</v>
      </c>
      <c r="K41" s="104">
        <v>17</v>
      </c>
      <c r="L41" s="106">
        <v>20.7</v>
      </c>
      <c r="M41" s="107">
        <f>IF(B41="",0,K41-L41)</f>
        <v>-3.6999999999999993</v>
      </c>
      <c r="P41"/>
      <c r="Q41"/>
      <c r="R41"/>
      <c r="S41"/>
    </row>
    <row r="42" spans="1:19" x14ac:dyDescent="0.25">
      <c r="A42" s="103" t="s">
        <v>133</v>
      </c>
      <c r="B42" s="111" t="s">
        <v>93</v>
      </c>
      <c r="C42" s="112">
        <v>0.61742319379309496</v>
      </c>
      <c r="D42" s="113">
        <v>3</v>
      </c>
      <c r="E42" s="111" t="s">
        <v>14</v>
      </c>
      <c r="F42" s="111" t="s">
        <v>38</v>
      </c>
      <c r="G42" s="111">
        <v>24</v>
      </c>
      <c r="H42" s="114">
        <v>28</v>
      </c>
      <c r="I42" s="107">
        <f>IF(B42="",0,G42-H42)</f>
        <v>-4</v>
      </c>
      <c r="J42" s="111" t="s">
        <v>80</v>
      </c>
      <c r="K42" s="111">
        <v>10</v>
      </c>
      <c r="L42" s="114">
        <v>21.25</v>
      </c>
      <c r="M42" s="107">
        <f>IF(B42="",0,K42-L42)</f>
        <v>-11.25</v>
      </c>
      <c r="P42"/>
      <c r="Q42"/>
      <c r="R42"/>
      <c r="S42"/>
    </row>
    <row r="43" spans="1:19" x14ac:dyDescent="0.25">
      <c r="B43" s="120" t="s">
        <v>93</v>
      </c>
      <c r="C43" s="105">
        <v>0.61194638694638692</v>
      </c>
      <c r="D43" s="104">
        <v>9</v>
      </c>
      <c r="E43" s="104" t="s">
        <v>71</v>
      </c>
      <c r="F43" s="104" t="s">
        <v>38</v>
      </c>
      <c r="G43" s="104">
        <v>51</v>
      </c>
      <c r="H43" s="106">
        <v>26.285714285714285</v>
      </c>
      <c r="I43" s="107">
        <f>IF(B43="",0,G43-H43)</f>
        <v>24.714285714285715</v>
      </c>
      <c r="J43" s="104" t="s">
        <v>34</v>
      </c>
      <c r="K43" s="104">
        <v>17</v>
      </c>
      <c r="L43" s="106">
        <v>17.857142857142858</v>
      </c>
      <c r="M43" s="107">
        <f>IF(B43="",0,K43-L43)</f>
        <v>-0.85714285714285765</v>
      </c>
      <c r="P43"/>
      <c r="Q43"/>
      <c r="R43"/>
      <c r="S43"/>
    </row>
    <row r="44" spans="1:19" x14ac:dyDescent="0.25">
      <c r="B44" s="104"/>
      <c r="C44" s="105">
        <v>0.6039267553053187</v>
      </c>
      <c r="D44" s="104">
        <v>17</v>
      </c>
      <c r="E44" s="104" t="s">
        <v>19</v>
      </c>
      <c r="F44" s="104" t="s">
        <v>38</v>
      </c>
      <c r="G44" s="104"/>
      <c r="H44" s="106">
        <v>25.1</v>
      </c>
      <c r="I44" s="107">
        <f>IF(B44="",0,G44-H44)</f>
        <v>0</v>
      </c>
      <c r="J44" s="104" t="s">
        <v>13</v>
      </c>
      <c r="K44" s="104"/>
      <c r="L44" s="106">
        <v>19.066666666666666</v>
      </c>
      <c r="M44" s="107">
        <f>IF(B44="",0,K44-L44)</f>
        <v>0</v>
      </c>
      <c r="P44"/>
      <c r="Q44"/>
      <c r="R44"/>
      <c r="S44"/>
    </row>
    <row r="45" spans="1:19" x14ac:dyDescent="0.25">
      <c r="A45" s="103" t="s">
        <v>188</v>
      </c>
      <c r="B45" s="104" t="s">
        <v>94</v>
      </c>
      <c r="C45" s="105">
        <v>0.60067232333347842</v>
      </c>
      <c r="D45" s="104">
        <v>6</v>
      </c>
      <c r="E45" s="104" t="s">
        <v>31</v>
      </c>
      <c r="F45" s="104" t="s">
        <v>39</v>
      </c>
      <c r="G45" s="104">
        <v>10</v>
      </c>
      <c r="H45" s="106">
        <v>24.45</v>
      </c>
      <c r="I45" s="107">
        <f>IF(B45="",0,G45-H45)</f>
        <v>-14.45</v>
      </c>
      <c r="J45" s="104" t="s">
        <v>34</v>
      </c>
      <c r="K45" s="104">
        <v>23</v>
      </c>
      <c r="L45" s="106">
        <v>17.45</v>
      </c>
      <c r="M45" s="107">
        <f>IF(B45="",0,K45-L45)</f>
        <v>5.5500000000000007</v>
      </c>
      <c r="P45"/>
      <c r="Q45"/>
      <c r="R45"/>
      <c r="S45"/>
    </row>
    <row r="46" spans="1:19" x14ac:dyDescent="0.25">
      <c r="A46" s="121" t="s">
        <v>191</v>
      </c>
      <c r="B46" s="104" t="s">
        <v>93</v>
      </c>
      <c r="C46" s="105">
        <v>0.60013043478260863</v>
      </c>
      <c r="D46" s="104">
        <v>7</v>
      </c>
      <c r="E46" s="104" t="s">
        <v>19</v>
      </c>
      <c r="F46" s="104" t="s">
        <v>38</v>
      </c>
      <c r="G46" s="104">
        <v>27</v>
      </c>
      <c r="H46" s="106">
        <v>28.9</v>
      </c>
      <c r="I46" s="107">
        <f>IF(B46="",0,G46-H46)</f>
        <v>-1.8999999999999986</v>
      </c>
      <c r="J46" s="104" t="s">
        <v>30</v>
      </c>
      <c r="K46" s="104">
        <v>0</v>
      </c>
      <c r="L46" s="106">
        <v>18.866666666666667</v>
      </c>
      <c r="M46" s="107">
        <f>IF(B46="",0,K46-L46)</f>
        <v>-18.866666666666667</v>
      </c>
      <c r="P46"/>
      <c r="Q46"/>
      <c r="R46"/>
      <c r="S46"/>
    </row>
    <row r="47" spans="1:19" x14ac:dyDescent="0.25">
      <c r="A47" s="103" t="s">
        <v>104</v>
      </c>
      <c r="B47" s="113" t="s">
        <v>93</v>
      </c>
      <c r="C47" s="112">
        <v>0.59937499999999999</v>
      </c>
      <c r="D47" s="113">
        <v>2</v>
      </c>
      <c r="E47" s="111" t="s">
        <v>17</v>
      </c>
      <c r="F47" s="111" t="s">
        <v>39</v>
      </c>
      <c r="G47" s="111">
        <v>45</v>
      </c>
      <c r="H47" s="114">
        <v>23.5</v>
      </c>
      <c r="I47" s="107">
        <f>IF(B47="",0,G47-H47)</f>
        <v>21.5</v>
      </c>
      <c r="J47" s="111" t="s">
        <v>18</v>
      </c>
      <c r="K47" s="111">
        <v>20</v>
      </c>
      <c r="L47" s="114">
        <v>14</v>
      </c>
      <c r="M47" s="107">
        <f>IF(B47="",0,K47-L47)</f>
        <v>6</v>
      </c>
      <c r="P47"/>
      <c r="Q47"/>
      <c r="R47"/>
      <c r="S47"/>
    </row>
    <row r="48" spans="1:19" x14ac:dyDescent="0.25">
      <c r="A48" s="103" t="s">
        <v>132</v>
      </c>
      <c r="B48" s="111" t="s">
        <v>93</v>
      </c>
      <c r="C48" s="112">
        <v>0.59812383363022747</v>
      </c>
      <c r="D48" s="113">
        <v>3</v>
      </c>
      <c r="E48" s="111" t="s">
        <v>15</v>
      </c>
      <c r="F48" s="111" t="s">
        <v>39</v>
      </c>
      <c r="G48" s="111">
        <v>36</v>
      </c>
      <c r="H48" s="114">
        <v>25.25</v>
      </c>
      <c r="I48" s="107">
        <f>IF(B48="",0,G48-H48)</f>
        <v>10.75</v>
      </c>
      <c r="J48" s="111" t="s">
        <v>12</v>
      </c>
      <c r="K48" s="111">
        <v>33</v>
      </c>
      <c r="L48" s="114">
        <v>20.5</v>
      </c>
      <c r="M48" s="107">
        <f>IF(B48="",0,K48-L48)</f>
        <v>12.5</v>
      </c>
      <c r="P48"/>
      <c r="Q48"/>
      <c r="R48"/>
      <c r="S48"/>
    </row>
    <row r="49" spans="1:19" x14ac:dyDescent="0.25">
      <c r="A49" s="103" t="s">
        <v>136</v>
      </c>
      <c r="B49" s="111" t="s">
        <v>94</v>
      </c>
      <c r="C49" s="112">
        <v>0.59369908114298175</v>
      </c>
      <c r="D49" s="113">
        <v>3</v>
      </c>
      <c r="E49" s="111" t="s">
        <v>17</v>
      </c>
      <c r="F49" s="111" t="s">
        <v>38</v>
      </c>
      <c r="G49" s="111">
        <v>10</v>
      </c>
      <c r="H49" s="114">
        <v>30.25</v>
      </c>
      <c r="I49" s="107">
        <f>IF(B49="",0,G49-H49)</f>
        <v>-20.25</v>
      </c>
      <c r="J49" s="111" t="s">
        <v>11</v>
      </c>
      <c r="K49" s="111">
        <v>27</v>
      </c>
      <c r="L49" s="114">
        <v>20</v>
      </c>
      <c r="M49" s="107">
        <f>IF(B49="",0,K49-L49)</f>
        <v>7</v>
      </c>
      <c r="P49"/>
      <c r="Q49"/>
      <c r="R49"/>
      <c r="S49"/>
    </row>
    <row r="50" spans="1:19" x14ac:dyDescent="0.25">
      <c r="B50" s="120" t="s">
        <v>93</v>
      </c>
      <c r="C50" s="105">
        <v>0.58951409980629521</v>
      </c>
      <c r="D50" s="104">
        <v>16</v>
      </c>
      <c r="E50" s="104" t="s">
        <v>28</v>
      </c>
      <c r="F50" s="104" t="s">
        <v>39</v>
      </c>
      <c r="G50" s="104">
        <v>22</v>
      </c>
      <c r="H50" s="106">
        <v>23.821428571428569</v>
      </c>
      <c r="I50" s="107">
        <f>IF(B50="",0,G50-H50)</f>
        <v>-1.8214285714285694</v>
      </c>
      <c r="J50" s="104" t="s">
        <v>29</v>
      </c>
      <c r="K50" s="104">
        <v>19</v>
      </c>
      <c r="L50" s="106">
        <v>20.392857142857142</v>
      </c>
      <c r="M50" s="107">
        <f>IF(B50="",0,K50-L50)</f>
        <v>-1.3928571428571423</v>
      </c>
      <c r="P50"/>
      <c r="Q50"/>
      <c r="R50"/>
      <c r="S50"/>
    </row>
    <row r="51" spans="1:19" x14ac:dyDescent="0.25">
      <c r="B51" s="120" t="s">
        <v>93</v>
      </c>
      <c r="C51" s="105">
        <v>0.58947408588861361</v>
      </c>
      <c r="D51" s="104">
        <v>15</v>
      </c>
      <c r="E51" s="104" t="s">
        <v>23</v>
      </c>
      <c r="F51" s="104" t="s">
        <v>39</v>
      </c>
      <c r="G51" s="104">
        <v>34</v>
      </c>
      <c r="H51" s="106">
        <v>22.307692307692307</v>
      </c>
      <c r="I51" s="107">
        <f>IF(B51="",0,G51-H51)</f>
        <v>11.692307692307693</v>
      </c>
      <c r="J51" s="104" t="s">
        <v>24</v>
      </c>
      <c r="K51" s="104">
        <v>7</v>
      </c>
      <c r="L51" s="106">
        <v>17.73076923076923</v>
      </c>
      <c r="M51" s="107">
        <f>IF(B51="",0,K51-L51)</f>
        <v>-10.73076923076923</v>
      </c>
    </row>
    <row r="52" spans="1:19" x14ac:dyDescent="0.25">
      <c r="A52" s="103" t="s">
        <v>137</v>
      </c>
      <c r="B52" s="111" t="s">
        <v>94</v>
      </c>
      <c r="C52" s="112">
        <v>0.5876771670241514</v>
      </c>
      <c r="D52" s="113">
        <v>3</v>
      </c>
      <c r="E52" s="111" t="s">
        <v>29</v>
      </c>
      <c r="F52" s="111" t="s">
        <v>38</v>
      </c>
      <c r="G52" s="111">
        <v>17</v>
      </c>
      <c r="H52" s="114">
        <v>25.75</v>
      </c>
      <c r="I52" s="107">
        <f>IF(B52="",0,G52-H52)</f>
        <v>-8.75</v>
      </c>
      <c r="J52" s="111" t="s">
        <v>23</v>
      </c>
      <c r="K52" s="111">
        <v>34</v>
      </c>
      <c r="L52" s="114">
        <v>13</v>
      </c>
      <c r="M52" s="107">
        <f>IF(B52="",0,K52-L52)</f>
        <v>21</v>
      </c>
    </row>
    <row r="53" spans="1:19" x14ac:dyDescent="0.25">
      <c r="B53" s="120" t="s">
        <v>94</v>
      </c>
      <c r="C53" s="105">
        <v>0.576531725717365</v>
      </c>
      <c r="D53" s="104">
        <v>9</v>
      </c>
      <c r="E53" s="104" t="s">
        <v>12</v>
      </c>
      <c r="F53" s="104" t="s">
        <v>39</v>
      </c>
      <c r="G53" s="104">
        <v>14</v>
      </c>
      <c r="H53" s="106">
        <v>30.732142857142858</v>
      </c>
      <c r="I53" s="107">
        <f>IF(B53="",0,G53-H53)</f>
        <v>-16.732142857142858</v>
      </c>
      <c r="J53" s="104" t="s">
        <v>30</v>
      </c>
      <c r="K53" s="104">
        <v>20</v>
      </c>
      <c r="L53" s="106">
        <v>22.303571428571431</v>
      </c>
      <c r="M53" s="107">
        <f>IF(B53="",0,K53-L53)</f>
        <v>-2.3035714285714306</v>
      </c>
    </row>
    <row r="54" spans="1:19" x14ac:dyDescent="0.25">
      <c r="B54" s="120" t="s">
        <v>93</v>
      </c>
      <c r="C54" s="105">
        <v>0.57275920741010733</v>
      </c>
      <c r="D54" s="104">
        <v>15</v>
      </c>
      <c r="E54" s="104" t="s">
        <v>7</v>
      </c>
      <c r="F54" s="104" t="s">
        <v>39</v>
      </c>
      <c r="G54" s="104">
        <v>31</v>
      </c>
      <c r="H54" s="106">
        <v>26.192307692307693</v>
      </c>
      <c r="I54" s="107">
        <f>IF(B54="",0,G54-H54)</f>
        <v>4.8076923076923066</v>
      </c>
      <c r="J54" s="104" t="s">
        <v>18</v>
      </c>
      <c r="K54" s="104">
        <v>19</v>
      </c>
      <c r="L54" s="106">
        <v>20.346153846153847</v>
      </c>
      <c r="M54" s="107">
        <f>IF(B54="",0,K54-L54)</f>
        <v>-1.3461538461538467</v>
      </c>
      <c r="O54" s="102"/>
      <c r="Q54" s="102"/>
      <c r="R54" s="102"/>
      <c r="S54" s="102"/>
    </row>
    <row r="55" spans="1:19" x14ac:dyDescent="0.25">
      <c r="B55" s="120" t="s">
        <v>93</v>
      </c>
      <c r="C55" s="105">
        <v>0.57199688556657424</v>
      </c>
      <c r="D55" s="104">
        <v>13</v>
      </c>
      <c r="E55" s="104" t="s">
        <v>15</v>
      </c>
      <c r="F55" s="104" t="s">
        <v>38</v>
      </c>
      <c r="G55" s="104">
        <v>23</v>
      </c>
      <c r="H55" s="106">
        <v>26.291666666666664</v>
      </c>
      <c r="I55" s="107">
        <f>IF(B55="",0,G55-H55)</f>
        <v>-3.2916666666666643</v>
      </c>
      <c r="J55" s="104" t="s">
        <v>9</v>
      </c>
      <c r="K55" s="104">
        <v>3</v>
      </c>
      <c r="L55" s="106">
        <v>18.75</v>
      </c>
      <c r="M55" s="107">
        <f>IF(B55="",0,K55-L55)</f>
        <v>-15.75</v>
      </c>
      <c r="O55" s="102"/>
      <c r="Q55" s="102"/>
      <c r="R55" s="102"/>
      <c r="S55" s="102"/>
    </row>
    <row r="56" spans="1:19" x14ac:dyDescent="0.25">
      <c r="B56" s="120" t="s">
        <v>93</v>
      </c>
      <c r="C56" s="105">
        <v>0.56738126400004552</v>
      </c>
      <c r="D56" s="104">
        <v>13</v>
      </c>
      <c r="E56" s="104" t="s">
        <v>80</v>
      </c>
      <c r="F56" s="104" t="s">
        <v>39</v>
      </c>
      <c r="G56" s="104">
        <v>19</v>
      </c>
      <c r="H56" s="106">
        <v>24</v>
      </c>
      <c r="I56" s="107">
        <f>IF(B56="",0,G56-H56)</f>
        <v>-5</v>
      </c>
      <c r="J56" s="104" t="s">
        <v>21</v>
      </c>
      <c r="K56" s="104">
        <v>10</v>
      </c>
      <c r="L56" s="106">
        <v>16.166666666666668</v>
      </c>
      <c r="M56" s="107">
        <f>IF(B56="",0,K56-L56)</f>
        <v>-6.1666666666666679</v>
      </c>
      <c r="O56" s="102"/>
      <c r="Q56" s="102"/>
      <c r="R56" s="102"/>
      <c r="S56" s="102"/>
    </row>
    <row r="57" spans="1:19" x14ac:dyDescent="0.25">
      <c r="A57" s="103" t="s">
        <v>134</v>
      </c>
      <c r="B57" s="111" t="s">
        <v>93</v>
      </c>
      <c r="C57" s="112">
        <v>0.5628005522836611</v>
      </c>
      <c r="D57" s="113">
        <v>3</v>
      </c>
      <c r="E57" s="111" t="s">
        <v>4</v>
      </c>
      <c r="F57" s="111" t="s">
        <v>39</v>
      </c>
      <c r="G57" s="111">
        <v>27</v>
      </c>
      <c r="H57" s="114">
        <v>18.25</v>
      </c>
      <c r="I57" s="107">
        <f>IF(B57="",0,G57-H57)</f>
        <v>8.75</v>
      </c>
      <c r="J57" s="111" t="s">
        <v>24</v>
      </c>
      <c r="K57" s="111">
        <v>24</v>
      </c>
      <c r="L57" s="114">
        <v>13</v>
      </c>
      <c r="M57" s="107">
        <f>IF(B57="",0,K57-L57)</f>
        <v>11</v>
      </c>
      <c r="O57" s="102"/>
      <c r="Q57" s="102"/>
      <c r="R57" s="102"/>
      <c r="S57" s="102"/>
    </row>
    <row r="58" spans="1:19" x14ac:dyDescent="0.25">
      <c r="B58" s="104"/>
      <c r="C58" s="105">
        <v>0.56236103260329173</v>
      </c>
      <c r="D58" s="104">
        <v>17</v>
      </c>
      <c r="E58" s="104" t="s">
        <v>23</v>
      </c>
      <c r="F58" s="104" t="s">
        <v>39</v>
      </c>
      <c r="G58" s="104"/>
      <c r="H58" s="106">
        <v>21.866666666666667</v>
      </c>
      <c r="I58" s="107">
        <f>IF(B58="",0,G58-H58)</f>
        <v>0</v>
      </c>
      <c r="J58" s="104" t="s">
        <v>10</v>
      </c>
      <c r="K58" s="104"/>
      <c r="L58" s="106">
        <v>16.533333333333331</v>
      </c>
      <c r="M58" s="107">
        <f>IF(B58="",0,K58-L58)</f>
        <v>0</v>
      </c>
      <c r="O58" s="102"/>
      <c r="Q58" s="102"/>
      <c r="R58" s="102"/>
      <c r="S58" s="102"/>
    </row>
    <row r="59" spans="1:19" x14ac:dyDescent="0.25">
      <c r="A59" s="103" t="s">
        <v>104</v>
      </c>
      <c r="B59" s="104" t="s">
        <v>93</v>
      </c>
      <c r="C59" s="105">
        <v>0.55562277388019432</v>
      </c>
      <c r="D59" s="104">
        <v>5</v>
      </c>
      <c r="E59" s="104" t="s">
        <v>14</v>
      </c>
      <c r="F59" s="104" t="s">
        <v>38</v>
      </c>
      <c r="G59" s="104">
        <v>42</v>
      </c>
      <c r="H59" s="106">
        <v>26.25</v>
      </c>
      <c r="I59" s="107">
        <f>IF(B59="",0,G59-H59)</f>
        <v>15.75</v>
      </c>
      <c r="J59" s="104" t="s">
        <v>12</v>
      </c>
      <c r="K59" s="104">
        <v>34</v>
      </c>
      <c r="L59" s="106">
        <v>23.375</v>
      </c>
      <c r="M59" s="107">
        <f>IF(B59="",0,K59-L59)</f>
        <v>10.625</v>
      </c>
      <c r="O59" s="102"/>
      <c r="Q59" s="102"/>
      <c r="R59" s="102"/>
      <c r="S59" s="102"/>
    </row>
    <row r="60" spans="1:19" x14ac:dyDescent="0.25">
      <c r="A60" s="103" t="s">
        <v>104</v>
      </c>
      <c r="B60" s="113" t="s">
        <v>93</v>
      </c>
      <c r="C60" s="112">
        <v>0.54562500000000003</v>
      </c>
      <c r="D60" s="113">
        <v>2</v>
      </c>
      <c r="E60" s="111" t="s">
        <v>25</v>
      </c>
      <c r="F60" s="111" t="s">
        <v>39</v>
      </c>
      <c r="G60" s="113">
        <v>24</v>
      </c>
      <c r="H60" s="114">
        <v>20.5</v>
      </c>
      <c r="I60" s="107">
        <f>IF(B60="",0,G60-H60)</f>
        <v>3.5</v>
      </c>
      <c r="J60" s="111" t="s">
        <v>21</v>
      </c>
      <c r="K60" s="113">
        <v>10</v>
      </c>
      <c r="L60" s="114">
        <v>9</v>
      </c>
      <c r="M60" s="107">
        <f>IF(B60="",0,K60-L60)</f>
        <v>1</v>
      </c>
      <c r="O60" s="102"/>
      <c r="Q60" s="102"/>
      <c r="R60" s="102"/>
      <c r="S60" s="102"/>
    </row>
    <row r="61" spans="1:19" x14ac:dyDescent="0.25">
      <c r="B61" s="120" t="s">
        <v>93</v>
      </c>
      <c r="C61" s="105">
        <v>0.54</v>
      </c>
      <c r="D61" s="104">
        <v>10</v>
      </c>
      <c r="E61" s="104" t="s">
        <v>35</v>
      </c>
      <c r="F61" s="104" t="s">
        <v>39</v>
      </c>
      <c r="G61" s="104">
        <v>38</v>
      </c>
      <c r="H61" s="106">
        <v>26.888888888888889</v>
      </c>
      <c r="I61" s="107">
        <f>IF(B61="",0,G61-H61)</f>
        <v>11.111111111111111</v>
      </c>
      <c r="J61" s="104" t="s">
        <v>21</v>
      </c>
      <c r="K61" s="104">
        <v>24</v>
      </c>
      <c r="L61" s="106">
        <v>19.611111111111111</v>
      </c>
      <c r="M61" s="107">
        <f>IF(B61="",0,K61-L61)</f>
        <v>4.3888888888888893</v>
      </c>
      <c r="O61" s="102"/>
      <c r="Q61" s="102"/>
      <c r="R61" s="102"/>
      <c r="S61" s="102"/>
    </row>
    <row r="62" spans="1:19" x14ac:dyDescent="0.25">
      <c r="B62" s="120" t="s">
        <v>93</v>
      </c>
      <c r="C62" s="105">
        <v>0.52608183655492935</v>
      </c>
      <c r="D62" s="104">
        <v>12</v>
      </c>
      <c r="E62" s="104" t="s">
        <v>28</v>
      </c>
      <c r="F62" s="104" t="s">
        <v>38</v>
      </c>
      <c r="G62" s="104">
        <v>35</v>
      </c>
      <c r="H62" s="106">
        <v>21.75</v>
      </c>
      <c r="I62" s="107">
        <f>IF(B62="",0,G62-H62)</f>
        <v>13.25</v>
      </c>
      <c r="J62" s="104" t="s">
        <v>18</v>
      </c>
      <c r="K62" s="104">
        <v>27</v>
      </c>
      <c r="L62" s="106">
        <v>19.05</v>
      </c>
      <c r="M62" s="107">
        <f>IF(B62="",0,K62-L62)</f>
        <v>7.9499999999999993</v>
      </c>
      <c r="O62" s="102"/>
      <c r="Q62" s="102"/>
      <c r="R62" s="102"/>
      <c r="S62" s="102"/>
    </row>
    <row r="63" spans="1:19" x14ac:dyDescent="0.25">
      <c r="A63" s="103" t="s">
        <v>185</v>
      </c>
      <c r="B63" s="104" t="s">
        <v>94</v>
      </c>
      <c r="C63" s="105">
        <v>0.51987453617025392</v>
      </c>
      <c r="D63" s="104">
        <v>6</v>
      </c>
      <c r="E63" s="104" t="s">
        <v>14</v>
      </c>
      <c r="F63" s="104" t="s">
        <v>39</v>
      </c>
      <c r="G63" s="104">
        <v>13</v>
      </c>
      <c r="H63" s="106">
        <v>25.299999999999997</v>
      </c>
      <c r="I63" s="107">
        <f>IF(B63="",0,G63-H63)</f>
        <v>-12.299999999999997</v>
      </c>
      <c r="J63" s="104" t="s">
        <v>22</v>
      </c>
      <c r="K63" s="104">
        <v>19</v>
      </c>
      <c r="L63" s="106">
        <v>21</v>
      </c>
      <c r="M63" s="107">
        <f>IF(B63="",0,K63-L63)</f>
        <v>-2</v>
      </c>
      <c r="O63" s="102"/>
      <c r="Q63" s="102"/>
      <c r="R63" s="102"/>
      <c r="S63" s="102"/>
    </row>
    <row r="64" spans="1:19" x14ac:dyDescent="0.25">
      <c r="B64" s="120" t="s">
        <v>93</v>
      </c>
      <c r="C64" s="105">
        <v>0.51285169445352519</v>
      </c>
      <c r="D64" s="104">
        <v>11</v>
      </c>
      <c r="E64" s="104" t="s">
        <v>7</v>
      </c>
      <c r="F64" s="104" t="s">
        <v>39</v>
      </c>
      <c r="G64" s="104">
        <v>34</v>
      </c>
      <c r="H64" s="106">
        <v>27.777777777777779</v>
      </c>
      <c r="I64" s="107">
        <f>IF(B64="",0,G64-H64)</f>
        <v>6.2222222222222214</v>
      </c>
      <c r="J64" s="104" t="s">
        <v>11</v>
      </c>
      <c r="K64" s="104">
        <v>31</v>
      </c>
      <c r="L64" s="106">
        <v>20.666666666666664</v>
      </c>
      <c r="M64" s="107">
        <f>IF(B64="",0,K64-L64)</f>
        <v>10.333333333333336</v>
      </c>
      <c r="O64" s="102"/>
      <c r="Q64" s="102"/>
      <c r="R64" s="102"/>
      <c r="S64" s="102"/>
    </row>
    <row r="65" spans="1:19" x14ac:dyDescent="0.25">
      <c r="B65" s="120" t="s">
        <v>93</v>
      </c>
      <c r="C65" s="105">
        <v>0.50876057276223563</v>
      </c>
      <c r="D65" s="104">
        <v>16</v>
      </c>
      <c r="E65" s="104" t="s">
        <v>80</v>
      </c>
      <c r="F65" s="104" t="s">
        <v>38</v>
      </c>
      <c r="G65" s="104">
        <v>14</v>
      </c>
      <c r="H65" s="106">
        <v>23.321428571428569</v>
      </c>
      <c r="I65" s="107">
        <f>IF(B65="",0,G65-H65)</f>
        <v>-9.3214285714285694</v>
      </c>
      <c r="J65" s="104" t="s">
        <v>18</v>
      </c>
      <c r="K65" s="104">
        <v>7</v>
      </c>
      <c r="L65" s="106">
        <v>19.285714285714285</v>
      </c>
      <c r="M65" s="107">
        <f>IF(B65="",0,K65-L65)</f>
        <v>-12.285714285714285</v>
      </c>
      <c r="O65" s="102"/>
      <c r="Q65" s="102"/>
      <c r="R65" s="102"/>
      <c r="S65" s="102"/>
    </row>
    <row r="66" spans="1:19" x14ac:dyDescent="0.25">
      <c r="A66" s="103" t="s">
        <v>167</v>
      </c>
      <c r="B66" s="104" t="s">
        <v>93</v>
      </c>
      <c r="C66" s="105">
        <v>0.50261667007834454</v>
      </c>
      <c r="D66" s="104">
        <v>5</v>
      </c>
      <c r="E66" s="104" t="s">
        <v>20</v>
      </c>
      <c r="F66" s="104" t="s">
        <v>39</v>
      </c>
      <c r="G66" s="104">
        <v>34</v>
      </c>
      <c r="H66" s="106">
        <v>24.25</v>
      </c>
      <c r="I66" s="107">
        <f>IF(B66="",0,G66-H66)</f>
        <v>9.75</v>
      </c>
      <c r="J66" s="104" t="s">
        <v>33</v>
      </c>
      <c r="K66" s="104">
        <v>7</v>
      </c>
      <c r="L66" s="106">
        <v>20.75</v>
      </c>
      <c r="M66" s="107">
        <f>IF(B66="",0,K66-L66)</f>
        <v>-13.75</v>
      </c>
      <c r="O66" s="102"/>
      <c r="Q66" s="102"/>
      <c r="R66" s="102"/>
      <c r="S66" s="102"/>
    </row>
    <row r="67" spans="1:19" x14ac:dyDescent="0.25">
      <c r="B67" s="120" t="s">
        <v>93</v>
      </c>
      <c r="C67" s="105">
        <v>0.5</v>
      </c>
      <c r="D67" s="104">
        <v>14</v>
      </c>
      <c r="E67" s="104" t="s">
        <v>4</v>
      </c>
      <c r="F67" s="104" t="s">
        <v>38</v>
      </c>
      <c r="G67" s="104">
        <v>27</v>
      </c>
      <c r="H67" s="106">
        <v>23.583333333333336</v>
      </c>
      <c r="I67" s="107">
        <f>IF(B67="",0,G67-H67)</f>
        <v>3.4166666666666643</v>
      </c>
      <c r="J67" s="104" t="s">
        <v>21</v>
      </c>
      <c r="K67" s="104">
        <v>21</v>
      </c>
      <c r="L67" s="106">
        <v>19.041666666666668</v>
      </c>
      <c r="M67" s="107">
        <f>IF(B67="",0,K67-L67)</f>
        <v>1.9583333333333321</v>
      </c>
      <c r="O67" s="102"/>
      <c r="Q67" s="102"/>
      <c r="R67" s="102"/>
      <c r="S67" s="102"/>
    </row>
    <row r="68" spans="1:19" x14ac:dyDescent="0.25">
      <c r="A68" s="103" t="s">
        <v>101</v>
      </c>
      <c r="B68" s="104" t="s">
        <v>94</v>
      </c>
      <c r="C68" s="105">
        <v>0.49655188616175705</v>
      </c>
      <c r="D68" s="104">
        <v>1</v>
      </c>
      <c r="E68" s="104" t="s">
        <v>30</v>
      </c>
      <c r="F68" s="104" t="s">
        <v>38</v>
      </c>
      <c r="G68" s="104">
        <v>9</v>
      </c>
      <c r="H68" s="106">
        <v>25.15625</v>
      </c>
      <c r="I68" s="107">
        <f>IF(B68="",0,G68-H68)</f>
        <v>-16.15625</v>
      </c>
      <c r="J68" s="104" t="s">
        <v>71</v>
      </c>
      <c r="K68" s="104">
        <v>46</v>
      </c>
      <c r="L68" s="106">
        <v>19.25</v>
      </c>
      <c r="M68" s="107">
        <f>IF(B68="",0,K68-L68)</f>
        <v>26.75</v>
      </c>
      <c r="O68" s="102"/>
      <c r="Q68" s="102"/>
      <c r="R68" s="102"/>
      <c r="S68" s="102"/>
    </row>
    <row r="69" spans="1:19" x14ac:dyDescent="0.25">
      <c r="B69" s="120" t="s">
        <v>93</v>
      </c>
      <c r="C69" s="105">
        <v>0.48987904543968608</v>
      </c>
      <c r="D69" s="104">
        <v>11</v>
      </c>
      <c r="E69" s="104" t="s">
        <v>15</v>
      </c>
      <c r="F69" s="104" t="s">
        <v>38</v>
      </c>
      <c r="G69" s="104">
        <v>33</v>
      </c>
      <c r="H69" s="106">
        <v>26.166666666666668</v>
      </c>
      <c r="I69" s="107">
        <f>IF(B69="",0,G69-H69)</f>
        <v>6.8333333333333321</v>
      </c>
      <c r="J69" s="104" t="s">
        <v>17</v>
      </c>
      <c r="K69" s="104">
        <v>8</v>
      </c>
      <c r="L69" s="106">
        <v>21.722222222222221</v>
      </c>
      <c r="M69" s="107">
        <f>IF(B69="",0,K69-L69)</f>
        <v>-13.722222222222221</v>
      </c>
      <c r="O69" s="102"/>
      <c r="Q69" s="102"/>
      <c r="R69" s="102"/>
      <c r="S69" s="102"/>
    </row>
    <row r="70" spans="1:19" x14ac:dyDescent="0.25">
      <c r="B70" s="120" t="s">
        <v>93</v>
      </c>
      <c r="C70" s="105">
        <v>0.48878362218857979</v>
      </c>
      <c r="D70" s="104">
        <v>9</v>
      </c>
      <c r="E70" s="104" t="s">
        <v>20</v>
      </c>
      <c r="F70" s="104" t="s">
        <v>39</v>
      </c>
      <c r="G70" s="104">
        <v>51</v>
      </c>
      <c r="H70" s="106">
        <v>25</v>
      </c>
      <c r="I70" s="107">
        <f>IF(B70="",0,G70-H70)</f>
        <v>26</v>
      </c>
      <c r="J70" s="104" t="s">
        <v>31</v>
      </c>
      <c r="K70" s="104">
        <v>23</v>
      </c>
      <c r="L70" s="106">
        <v>18.821428571428569</v>
      </c>
      <c r="M70" s="107">
        <f>IF(B70="",0,K70-L70)</f>
        <v>4.1785714285714306</v>
      </c>
      <c r="O70" s="102"/>
      <c r="Q70" s="102"/>
      <c r="R70" s="102"/>
      <c r="S70" s="102"/>
    </row>
    <row r="71" spans="1:19" x14ac:dyDescent="0.25">
      <c r="B71" s="104"/>
      <c r="C71" s="105">
        <v>0.47557604862686409</v>
      </c>
      <c r="D71" s="104">
        <v>17</v>
      </c>
      <c r="E71" s="104" t="s">
        <v>14</v>
      </c>
      <c r="F71" s="104" t="s">
        <v>38</v>
      </c>
      <c r="G71" s="104"/>
      <c r="H71" s="106">
        <v>24.766666666666666</v>
      </c>
      <c r="I71" s="107">
        <f>IF(B71="",0,G71-H71)</f>
        <v>0</v>
      </c>
      <c r="J71" s="104" t="s">
        <v>31</v>
      </c>
      <c r="K71" s="104"/>
      <c r="L71" s="106">
        <v>19.333333333333336</v>
      </c>
      <c r="M71" s="107">
        <f>IF(B71="",0,K71-L71)</f>
        <v>0</v>
      </c>
      <c r="O71" s="102"/>
      <c r="Q71" s="102"/>
      <c r="R71" s="102"/>
      <c r="S71" s="102"/>
    </row>
    <row r="72" spans="1:19" x14ac:dyDescent="0.25">
      <c r="B72" s="120" t="s">
        <v>93</v>
      </c>
      <c r="C72" s="105">
        <v>0.47179801728489179</v>
      </c>
      <c r="D72" s="104">
        <v>16</v>
      </c>
      <c r="E72" s="104" t="s">
        <v>15</v>
      </c>
      <c r="F72" s="104" t="s">
        <v>39</v>
      </c>
      <c r="G72" s="104">
        <v>37</v>
      </c>
      <c r="H72" s="106">
        <v>25.035714285714285</v>
      </c>
      <c r="I72" s="107">
        <f>IF(B72="",0,G72-H72)</f>
        <v>11.964285714285715</v>
      </c>
      <c r="J72" s="104" t="s">
        <v>9</v>
      </c>
      <c r="K72" s="104">
        <v>16</v>
      </c>
      <c r="L72" s="106">
        <v>19.214285714285715</v>
      </c>
      <c r="M72" s="107">
        <f>IF(B72="",0,K72-L72)</f>
        <v>-3.2142857142857153</v>
      </c>
      <c r="O72" s="102"/>
      <c r="Q72" s="102"/>
      <c r="R72" s="102"/>
      <c r="S72" s="102"/>
    </row>
    <row r="73" spans="1:19" x14ac:dyDescent="0.25">
      <c r="A73" s="121" t="s">
        <v>192</v>
      </c>
      <c r="B73" s="104" t="s">
        <v>94</v>
      </c>
      <c r="C73" s="105">
        <v>0.46965658663205712</v>
      </c>
      <c r="D73" s="104">
        <v>7</v>
      </c>
      <c r="E73" s="104" t="s">
        <v>28</v>
      </c>
      <c r="F73" s="104" t="s">
        <v>38</v>
      </c>
      <c r="G73" s="104">
        <v>3</v>
      </c>
      <c r="H73" s="106">
        <v>23</v>
      </c>
      <c r="I73" s="107">
        <f>IF(B73="",0,G73-H73)</f>
        <v>-20</v>
      </c>
      <c r="J73" s="104" t="s">
        <v>10</v>
      </c>
      <c r="K73" s="104">
        <v>17</v>
      </c>
      <c r="L73" s="106">
        <v>18.916666666666664</v>
      </c>
      <c r="M73" s="107">
        <f>IF(B73="",0,K73-L73)</f>
        <v>-1.9166666666666643</v>
      </c>
      <c r="O73" s="102"/>
      <c r="Q73" s="102"/>
      <c r="R73" s="102"/>
      <c r="S73" s="102"/>
    </row>
    <row r="74" spans="1:19" x14ac:dyDescent="0.25">
      <c r="B74" s="104"/>
      <c r="C74" s="105">
        <v>0.46942465105986969</v>
      </c>
      <c r="D74" s="104">
        <v>17</v>
      </c>
      <c r="E74" s="104" t="s">
        <v>80</v>
      </c>
      <c r="F74" s="104" t="s">
        <v>39</v>
      </c>
      <c r="G74" s="104"/>
      <c r="H74" s="106">
        <v>22.266666666666666</v>
      </c>
      <c r="I74" s="107">
        <f>IF(B74="",0,G74-H74)</f>
        <v>0</v>
      </c>
      <c r="J74" s="104" t="s">
        <v>17</v>
      </c>
      <c r="K74" s="104"/>
      <c r="L74" s="106">
        <v>18.43333333333333</v>
      </c>
      <c r="M74" s="107">
        <f>IF(B74="",0,K74-L74)</f>
        <v>0</v>
      </c>
      <c r="O74" s="102"/>
      <c r="Q74" s="102"/>
      <c r="R74" s="102"/>
      <c r="S74" s="102"/>
    </row>
    <row r="75" spans="1:19" x14ac:dyDescent="0.25">
      <c r="A75" s="103" t="s">
        <v>135</v>
      </c>
      <c r="B75" s="111" t="s">
        <v>93</v>
      </c>
      <c r="C75" s="112">
        <v>0.46507592006883103</v>
      </c>
      <c r="D75" s="113">
        <v>3</v>
      </c>
      <c r="E75" s="111" t="s">
        <v>13</v>
      </c>
      <c r="F75" s="111" t="s">
        <v>39</v>
      </c>
      <c r="G75" s="111">
        <v>33</v>
      </c>
      <c r="H75" s="114">
        <v>19.75</v>
      </c>
      <c r="I75" s="107">
        <f>IF(B75="",0,G75-H75)</f>
        <v>13.25</v>
      </c>
      <c r="J75" s="111" t="s">
        <v>5</v>
      </c>
      <c r="K75" s="111">
        <v>27</v>
      </c>
      <c r="L75" s="114">
        <v>15.75</v>
      </c>
      <c r="M75" s="107">
        <f>IF(B75="",0,K75-L75)</f>
        <v>11.25</v>
      </c>
      <c r="O75" s="102"/>
      <c r="Q75" s="102"/>
      <c r="R75" s="102"/>
      <c r="S75" s="102"/>
    </row>
    <row r="76" spans="1:19" x14ac:dyDescent="0.25">
      <c r="A76" s="109" t="s">
        <v>150</v>
      </c>
      <c r="B76" s="104" t="s">
        <v>94</v>
      </c>
      <c r="C76" s="105">
        <v>0.45960894322811308</v>
      </c>
      <c r="D76" s="104">
        <v>4</v>
      </c>
      <c r="E76" s="104" t="s">
        <v>19</v>
      </c>
      <c r="F76" s="104" t="s">
        <v>38</v>
      </c>
      <c r="G76" s="104">
        <v>20</v>
      </c>
      <c r="H76" s="106">
        <v>26.833333333333336</v>
      </c>
      <c r="I76" s="107">
        <f>IF(B76="",0,G76-H76)</f>
        <v>-6.8333333333333357</v>
      </c>
      <c r="J76" s="104" t="s">
        <v>18</v>
      </c>
      <c r="K76" s="104">
        <v>23</v>
      </c>
      <c r="L76" s="106">
        <v>17.166666666666664</v>
      </c>
      <c r="M76" s="107">
        <f>IF(B76="",0,K76-L76)</f>
        <v>5.8333333333333357</v>
      </c>
      <c r="O76" s="102"/>
      <c r="Q76" s="102"/>
      <c r="R76" s="102"/>
      <c r="S76" s="102"/>
    </row>
    <row r="77" spans="1:19" x14ac:dyDescent="0.25">
      <c r="B77" s="120" t="s">
        <v>93</v>
      </c>
      <c r="C77" s="105">
        <v>0.45550832211481546</v>
      </c>
      <c r="D77" s="104">
        <v>9</v>
      </c>
      <c r="E77" s="104" t="s">
        <v>33</v>
      </c>
      <c r="F77" s="104" t="s">
        <v>38</v>
      </c>
      <c r="G77" s="104">
        <v>20</v>
      </c>
      <c r="H77" s="106">
        <v>22.1875</v>
      </c>
      <c r="I77" s="107">
        <f>IF(B77="",0,G77-H77)</f>
        <v>-2.1875</v>
      </c>
      <c r="J77" s="104" t="s">
        <v>26</v>
      </c>
      <c r="K77" s="104">
        <v>10</v>
      </c>
      <c r="L77" s="106">
        <v>21.955357142857142</v>
      </c>
      <c r="M77" s="107">
        <f>IF(B77="",0,K77-L77)</f>
        <v>-11.955357142857142</v>
      </c>
      <c r="O77" s="102"/>
      <c r="Q77" s="102"/>
      <c r="R77" s="102"/>
      <c r="S77" s="102"/>
    </row>
    <row r="78" spans="1:19" x14ac:dyDescent="0.25">
      <c r="A78" s="110" t="s">
        <v>144</v>
      </c>
      <c r="B78" s="104" t="s">
        <v>93</v>
      </c>
      <c r="C78" s="105">
        <v>0.45436616040605876</v>
      </c>
      <c r="D78" s="104">
        <v>4</v>
      </c>
      <c r="E78" s="104" t="s">
        <v>20</v>
      </c>
      <c r="F78" s="104" t="s">
        <v>38</v>
      </c>
      <c r="G78" s="104">
        <v>26</v>
      </c>
      <c r="H78" s="106">
        <v>24</v>
      </c>
      <c r="I78" s="107">
        <f>IF(B78="",0,G78-H78)</f>
        <v>2</v>
      </c>
      <c r="J78" s="104" t="s">
        <v>80</v>
      </c>
      <c r="K78" s="104">
        <v>24</v>
      </c>
      <c r="L78" s="106">
        <v>19.333333333333336</v>
      </c>
      <c r="M78" s="107">
        <f>IF(B78="",0,K78-L78)</f>
        <v>4.6666666666666643</v>
      </c>
      <c r="O78" s="102"/>
      <c r="Q78" s="102"/>
      <c r="R78" s="102"/>
      <c r="S78" s="102"/>
    </row>
    <row r="79" spans="1:19" x14ac:dyDescent="0.25">
      <c r="B79" s="104" t="s">
        <v>93</v>
      </c>
      <c r="C79" s="105">
        <v>0.45380496096653</v>
      </c>
      <c r="D79" s="104">
        <v>1</v>
      </c>
      <c r="E79" s="104" t="s">
        <v>28</v>
      </c>
      <c r="F79" s="104" t="s">
        <v>38</v>
      </c>
      <c r="G79" s="104">
        <v>23</v>
      </c>
      <c r="H79" s="106">
        <v>26.53125</v>
      </c>
      <c r="I79" s="107">
        <f>IF(B79="",0,G79-H79)</f>
        <v>-3.53125</v>
      </c>
      <c r="J79" s="104" t="s">
        <v>26</v>
      </c>
      <c r="K79" s="104">
        <v>3</v>
      </c>
      <c r="L79" s="106">
        <v>22.21875</v>
      </c>
      <c r="M79" s="107">
        <f>IF(B79="",0,K79-L79)</f>
        <v>-19.21875</v>
      </c>
      <c r="O79" s="102"/>
      <c r="Q79" s="102"/>
      <c r="R79" s="102"/>
      <c r="S79" s="102"/>
    </row>
    <row r="80" spans="1:19" x14ac:dyDescent="0.25">
      <c r="A80" s="121" t="s">
        <v>218</v>
      </c>
      <c r="B80" s="120" t="s">
        <v>93</v>
      </c>
      <c r="C80" s="105">
        <v>0.45282882995183416</v>
      </c>
      <c r="D80" s="104">
        <v>12</v>
      </c>
      <c r="E80" s="104" t="s">
        <v>24</v>
      </c>
      <c r="F80" s="104" t="s">
        <v>39</v>
      </c>
      <c r="G80" s="104">
        <v>30</v>
      </c>
      <c r="H80" s="106">
        <v>21.611111111111114</v>
      </c>
      <c r="I80" s="107">
        <f>IF(B80="",0,G80-H80)</f>
        <v>8.3888888888888857</v>
      </c>
      <c r="J80" s="104" t="s">
        <v>21</v>
      </c>
      <c r="K80" s="104">
        <v>16</v>
      </c>
      <c r="L80" s="106">
        <v>18.055555555555557</v>
      </c>
      <c r="M80" s="107">
        <f>IF(B80="",0,K80-L80)</f>
        <v>-2.0555555555555571</v>
      </c>
      <c r="O80" s="102"/>
      <c r="Q80" s="102"/>
      <c r="R80" s="102"/>
      <c r="S80" s="102"/>
    </row>
    <row r="81" spans="1:19" x14ac:dyDescent="0.25">
      <c r="A81" s="103" t="s">
        <v>138</v>
      </c>
      <c r="B81" s="111" t="s">
        <v>94</v>
      </c>
      <c r="C81" s="112">
        <v>0.45133657644720737</v>
      </c>
      <c r="D81" s="113">
        <v>3</v>
      </c>
      <c r="E81" s="111" t="s">
        <v>28</v>
      </c>
      <c r="F81" s="111" t="s">
        <v>39</v>
      </c>
      <c r="G81" s="111">
        <v>13</v>
      </c>
      <c r="H81" s="114">
        <v>24.25</v>
      </c>
      <c r="I81" s="107">
        <f>IF(B81="",0,G81-H81)</f>
        <v>-11.25</v>
      </c>
      <c r="J81" s="111" t="s">
        <v>7</v>
      </c>
      <c r="K81" s="111">
        <v>34</v>
      </c>
      <c r="L81" s="114">
        <v>11.25</v>
      </c>
      <c r="M81" s="107">
        <f>IF(B81="",0,K81-L81)</f>
        <v>22.75</v>
      </c>
      <c r="O81" s="102"/>
      <c r="Q81" s="102"/>
      <c r="R81" s="102"/>
      <c r="S81" s="102"/>
    </row>
    <row r="82" spans="1:19" x14ac:dyDescent="0.25">
      <c r="B82" s="120" t="s">
        <v>93</v>
      </c>
      <c r="C82" s="105">
        <v>0.45</v>
      </c>
      <c r="D82" s="104">
        <v>10</v>
      </c>
      <c r="E82" s="104" t="s">
        <v>19</v>
      </c>
      <c r="F82" s="104" t="s">
        <v>39</v>
      </c>
      <c r="G82" s="104">
        <v>20</v>
      </c>
      <c r="H82" s="106">
        <v>22.111111111111111</v>
      </c>
      <c r="I82" s="107">
        <f>IF(B82="",0,G82-H82)</f>
        <v>-2.1111111111111107</v>
      </c>
      <c r="J82" s="104" t="s">
        <v>80</v>
      </c>
      <c r="K82" s="104">
        <v>17</v>
      </c>
      <c r="L82" s="106">
        <v>16.722222222222221</v>
      </c>
      <c r="M82" s="107">
        <f>IF(B82="",0,K82-L82)</f>
        <v>0.27777777777777857</v>
      </c>
      <c r="O82" s="102"/>
      <c r="Q82" s="102"/>
      <c r="R82" s="102"/>
      <c r="S82" s="102"/>
    </row>
    <row r="83" spans="1:19" x14ac:dyDescent="0.25">
      <c r="A83" s="103" t="s">
        <v>107</v>
      </c>
      <c r="B83" s="113" t="s">
        <v>93</v>
      </c>
      <c r="C83" s="112">
        <v>0.45</v>
      </c>
      <c r="D83" s="113">
        <v>2</v>
      </c>
      <c r="E83" s="111" t="s">
        <v>29</v>
      </c>
      <c r="F83" s="111" t="s">
        <v>39</v>
      </c>
      <c r="G83" s="111">
        <v>29</v>
      </c>
      <c r="H83" s="114">
        <v>24</v>
      </c>
      <c r="I83" s="107">
        <f>IF(B83="",0,G83-H83)</f>
        <v>5</v>
      </c>
      <c r="J83" s="111" t="s">
        <v>10</v>
      </c>
      <c r="K83" s="111">
        <v>7</v>
      </c>
      <c r="L83" s="114">
        <v>20</v>
      </c>
      <c r="M83" s="107">
        <f>IF(B83="",0,K83-L83)</f>
        <v>-13</v>
      </c>
      <c r="O83" s="102"/>
      <c r="Q83" s="102"/>
      <c r="R83" s="102"/>
      <c r="S83" s="102"/>
    </row>
    <row r="84" spans="1:19" x14ac:dyDescent="0.25">
      <c r="B84" s="120" t="s">
        <v>93</v>
      </c>
      <c r="C84" s="105">
        <v>0.44053883585541942</v>
      </c>
      <c r="D84" s="104">
        <v>9</v>
      </c>
      <c r="E84" s="104" t="s">
        <v>19</v>
      </c>
      <c r="F84" s="104" t="s">
        <v>39</v>
      </c>
      <c r="G84" s="104">
        <v>23</v>
      </c>
      <c r="H84" s="106">
        <v>22.714285714285715</v>
      </c>
      <c r="I84" s="107">
        <f>IF(B84="",0,G84-H84)</f>
        <v>0.2857142857142847</v>
      </c>
      <c r="J84" s="104" t="s">
        <v>24</v>
      </c>
      <c r="K84" s="104">
        <v>7</v>
      </c>
      <c r="L84" s="106">
        <v>16.571428571428569</v>
      </c>
      <c r="M84" s="107">
        <f>IF(B84="",0,K84-L84)</f>
        <v>-9.5714285714285694</v>
      </c>
      <c r="O84" s="102"/>
      <c r="Q84" s="102"/>
      <c r="R84" s="102"/>
      <c r="S84" s="102"/>
    </row>
    <row r="85" spans="1:19" x14ac:dyDescent="0.25">
      <c r="B85" s="120" t="s">
        <v>93</v>
      </c>
      <c r="C85" s="105">
        <v>0.44</v>
      </c>
      <c r="D85" s="104">
        <v>10</v>
      </c>
      <c r="E85" s="104" t="s">
        <v>5</v>
      </c>
      <c r="F85" s="104" t="s">
        <v>38</v>
      </c>
      <c r="G85" s="104">
        <v>22</v>
      </c>
      <c r="H85" s="106">
        <v>24.111111111111111</v>
      </c>
      <c r="I85" s="107">
        <f>IF(B85="",0,G85-H85)</f>
        <v>-2.1111111111111107</v>
      </c>
      <c r="J85" s="104" t="s">
        <v>33</v>
      </c>
      <c r="K85" s="104">
        <v>16</v>
      </c>
      <c r="L85" s="106">
        <v>17.777777777777779</v>
      </c>
      <c r="M85" s="107">
        <f>IF(B85="",0,K85-L85)</f>
        <v>-1.7777777777777786</v>
      </c>
      <c r="O85" s="102"/>
      <c r="Q85" s="102"/>
      <c r="R85" s="102"/>
      <c r="S85" s="102"/>
    </row>
    <row r="86" spans="1:19" x14ac:dyDescent="0.25">
      <c r="B86" s="104"/>
      <c r="C86" s="105">
        <v>0.43768228267611675</v>
      </c>
      <c r="D86" s="104">
        <v>17</v>
      </c>
      <c r="E86" s="104" t="s">
        <v>25</v>
      </c>
      <c r="F86" s="104" t="s">
        <v>39</v>
      </c>
      <c r="G86" s="104"/>
      <c r="H86" s="106">
        <v>23</v>
      </c>
      <c r="I86" s="107">
        <f>IF(B86="",0,G86-H86)</f>
        <v>0</v>
      </c>
      <c r="J86" s="104" t="s">
        <v>24</v>
      </c>
      <c r="K86" s="104"/>
      <c r="L86" s="106">
        <v>17.7</v>
      </c>
      <c r="M86" s="107">
        <f>IF(B86="",0,K86-L86)</f>
        <v>0</v>
      </c>
      <c r="O86" s="102"/>
      <c r="Q86" s="102"/>
      <c r="R86" s="102"/>
      <c r="S86" s="102"/>
    </row>
    <row r="87" spans="1:19" x14ac:dyDescent="0.25">
      <c r="B87" s="104"/>
      <c r="C87" s="105">
        <v>0.43273788512620914</v>
      </c>
      <c r="D87" s="104">
        <v>17</v>
      </c>
      <c r="E87" s="104" t="s">
        <v>20</v>
      </c>
      <c r="F87" s="104" t="s">
        <v>39</v>
      </c>
      <c r="G87" s="104"/>
      <c r="H87" s="106">
        <v>26.299999999999997</v>
      </c>
      <c r="I87" s="107">
        <f>IF(B87="",0,G87-H87)</f>
        <v>0</v>
      </c>
      <c r="J87" s="104" t="s">
        <v>27</v>
      </c>
      <c r="K87" s="104"/>
      <c r="L87" s="106">
        <v>21.233333333333334</v>
      </c>
      <c r="M87" s="107">
        <f>IF(B87="",0,K87-L87)</f>
        <v>0</v>
      </c>
      <c r="O87" s="102"/>
      <c r="Q87" s="102"/>
      <c r="R87" s="102"/>
      <c r="S87" s="102"/>
    </row>
    <row r="88" spans="1:19" x14ac:dyDescent="0.25">
      <c r="A88" s="103" t="s">
        <v>139</v>
      </c>
      <c r="B88" s="111" t="s">
        <v>94</v>
      </c>
      <c r="C88" s="112">
        <v>0.43270881048460386</v>
      </c>
      <c r="D88" s="113">
        <v>3</v>
      </c>
      <c r="E88" s="111" t="s">
        <v>16</v>
      </c>
      <c r="F88" s="111" t="s">
        <v>38</v>
      </c>
      <c r="G88" s="111">
        <v>6</v>
      </c>
      <c r="H88" s="114">
        <v>26</v>
      </c>
      <c r="I88" s="107">
        <f>IF(B88="",0,G88-H88)</f>
        <v>-20</v>
      </c>
      <c r="J88" s="111" t="s">
        <v>18</v>
      </c>
      <c r="K88" s="111">
        <v>20</v>
      </c>
      <c r="L88" s="114">
        <v>16.5</v>
      </c>
      <c r="M88" s="107">
        <f>IF(B88="",0,K88-L88)</f>
        <v>3.5</v>
      </c>
      <c r="O88" s="102"/>
      <c r="Q88" s="102"/>
      <c r="R88" s="102"/>
      <c r="S88" s="102"/>
    </row>
    <row r="89" spans="1:19" x14ac:dyDescent="0.25">
      <c r="B89" s="120" t="s">
        <v>93</v>
      </c>
      <c r="C89" s="105">
        <v>0.43</v>
      </c>
      <c r="D89" s="104">
        <v>10</v>
      </c>
      <c r="E89" s="104" t="s">
        <v>28</v>
      </c>
      <c r="F89" s="104" t="s">
        <v>39</v>
      </c>
      <c r="G89" s="104">
        <v>45</v>
      </c>
      <c r="H89" s="106">
        <v>23.094444444444445</v>
      </c>
      <c r="I89" s="107">
        <f>IF(B89="",0,G89-H89)</f>
        <v>21.905555555555555</v>
      </c>
      <c r="J89" s="104" t="s">
        <v>16</v>
      </c>
      <c r="K89" s="104">
        <v>21</v>
      </c>
      <c r="L89" s="106">
        <v>16.611111111111111</v>
      </c>
      <c r="M89" s="107">
        <f>IF(B89="",0,K89-L89)</f>
        <v>4.3888888888888893</v>
      </c>
      <c r="O89" s="102"/>
      <c r="Q89" s="102"/>
      <c r="R89" s="102"/>
      <c r="S89" s="102"/>
    </row>
    <row r="90" spans="1:19" x14ac:dyDescent="0.25">
      <c r="A90" s="121" t="s">
        <v>193</v>
      </c>
      <c r="B90" s="104" t="s">
        <v>93</v>
      </c>
      <c r="C90" s="105">
        <v>0.42649361886221071</v>
      </c>
      <c r="D90" s="104">
        <v>7</v>
      </c>
      <c r="E90" s="104" t="s">
        <v>13</v>
      </c>
      <c r="F90" s="104" t="s">
        <v>38</v>
      </c>
      <c r="G90" s="104">
        <v>12</v>
      </c>
      <c r="H90" s="106">
        <v>24.083333333333336</v>
      </c>
      <c r="I90" s="107">
        <f>IF(B90="",0,G90-H90)</f>
        <v>-12.083333333333336</v>
      </c>
      <c r="J90" s="104" t="s">
        <v>21</v>
      </c>
      <c r="K90" s="104">
        <v>9</v>
      </c>
      <c r="L90" s="106">
        <v>22.033333333333331</v>
      </c>
      <c r="M90" s="107">
        <f>IF(B90="",0,K90-L90)</f>
        <v>-13.033333333333331</v>
      </c>
      <c r="O90" s="102"/>
      <c r="Q90" s="102"/>
      <c r="R90" s="102"/>
      <c r="S90" s="102"/>
    </row>
    <row r="91" spans="1:19" x14ac:dyDescent="0.25">
      <c r="B91" s="120" t="s">
        <v>93</v>
      </c>
      <c r="C91" s="105">
        <v>0.42222185899531434</v>
      </c>
      <c r="D91" s="104">
        <v>11</v>
      </c>
      <c r="E91" s="104" t="s">
        <v>22</v>
      </c>
      <c r="F91" s="104" t="s">
        <v>39</v>
      </c>
      <c r="G91" s="104">
        <v>40</v>
      </c>
      <c r="H91" s="106">
        <v>22.222222222222221</v>
      </c>
      <c r="I91" s="107">
        <f>IF(B91="",0,G91-H91)</f>
        <v>17.777777777777779</v>
      </c>
      <c r="J91" s="104" t="s">
        <v>13</v>
      </c>
      <c r="K91" s="104">
        <v>17</v>
      </c>
      <c r="L91" s="106">
        <v>19.611111111111111</v>
      </c>
      <c r="M91" s="107">
        <f>IF(B91="",0,K91-L91)</f>
        <v>-2.6111111111111107</v>
      </c>
      <c r="O91" s="102"/>
      <c r="Q91" s="102"/>
      <c r="R91" s="102"/>
      <c r="S91" s="102"/>
    </row>
    <row r="92" spans="1:19" x14ac:dyDescent="0.25">
      <c r="A92" s="121" t="s">
        <v>219</v>
      </c>
      <c r="B92" s="120" t="s">
        <v>93</v>
      </c>
      <c r="C92" s="105">
        <v>0.41915343083882406</v>
      </c>
      <c r="D92" s="104">
        <v>12</v>
      </c>
      <c r="E92" s="104" t="s">
        <v>11</v>
      </c>
      <c r="F92" s="104" t="s">
        <v>39</v>
      </c>
      <c r="G92" s="104">
        <v>20</v>
      </c>
      <c r="H92" s="106">
        <v>24.722222222222221</v>
      </c>
      <c r="I92" s="107">
        <f>IF(B92="",0,G92-H92)</f>
        <v>-4.7222222222222214</v>
      </c>
      <c r="J92" s="104" t="s">
        <v>34</v>
      </c>
      <c r="K92" s="104">
        <v>10</v>
      </c>
      <c r="L92" s="106">
        <v>21.222222222222221</v>
      </c>
      <c r="M92" s="107">
        <f>IF(B92="",0,K92-L92)</f>
        <v>-11.222222222222221</v>
      </c>
      <c r="O92" s="102"/>
      <c r="Q92" s="102"/>
      <c r="R92" s="102"/>
      <c r="S92" s="102"/>
    </row>
    <row r="93" spans="1:19" x14ac:dyDescent="0.25">
      <c r="A93" s="103" t="s">
        <v>168</v>
      </c>
      <c r="B93" s="104" t="s">
        <v>93</v>
      </c>
      <c r="C93" s="105">
        <v>0.41913977334052888</v>
      </c>
      <c r="D93" s="104">
        <v>5</v>
      </c>
      <c r="E93" s="104" t="s">
        <v>23</v>
      </c>
      <c r="F93" s="104" t="s">
        <v>38</v>
      </c>
      <c r="G93" s="104">
        <v>20</v>
      </c>
      <c r="H93" s="106">
        <v>22.875</v>
      </c>
      <c r="I93" s="107">
        <f>IF(B93="",0,G93-H93)</f>
        <v>-2.875</v>
      </c>
      <c r="J93" s="104" t="s">
        <v>10</v>
      </c>
      <c r="K93" s="104">
        <v>17</v>
      </c>
      <c r="L93" s="106">
        <v>17.125</v>
      </c>
      <c r="M93" s="107">
        <f>IF(B93="",0,K93-L93)</f>
        <v>-0.125</v>
      </c>
      <c r="O93" s="102"/>
      <c r="Q93" s="102"/>
      <c r="R93" s="102"/>
      <c r="S93" s="102"/>
    </row>
    <row r="94" spans="1:19" x14ac:dyDescent="0.25">
      <c r="A94" s="121" t="s">
        <v>194</v>
      </c>
      <c r="B94" s="104" t="s">
        <v>93</v>
      </c>
      <c r="C94" s="105">
        <v>0.41818436080467225</v>
      </c>
      <c r="D94" s="104">
        <v>7</v>
      </c>
      <c r="E94" s="104" t="s">
        <v>5</v>
      </c>
      <c r="F94" s="104" t="s">
        <v>38</v>
      </c>
      <c r="G94" s="104">
        <v>24</v>
      </c>
      <c r="H94" s="106">
        <v>22</v>
      </c>
      <c r="I94" s="107">
        <f>IF(B94="",0,G94-H94)</f>
        <v>2</v>
      </c>
      <c r="J94" s="104" t="s">
        <v>34</v>
      </c>
      <c r="K94" s="104">
        <v>7</v>
      </c>
      <c r="L94" s="106">
        <v>17.45</v>
      </c>
      <c r="M94" s="107">
        <f>IF(B94="",0,K94-L94)</f>
        <v>-10.45</v>
      </c>
      <c r="O94" s="102"/>
      <c r="Q94" s="102"/>
      <c r="R94" s="102"/>
      <c r="S94" s="102"/>
    </row>
    <row r="95" spans="1:19" x14ac:dyDescent="0.25">
      <c r="A95" s="103" t="s">
        <v>148</v>
      </c>
      <c r="B95" s="104" t="s">
        <v>94</v>
      </c>
      <c r="C95" s="105">
        <v>0.41781439853079361</v>
      </c>
      <c r="D95" s="104">
        <v>4</v>
      </c>
      <c r="E95" s="104" t="s">
        <v>13</v>
      </c>
      <c r="F95" s="104" t="s">
        <v>38</v>
      </c>
      <c r="G95" s="104">
        <v>14</v>
      </c>
      <c r="H95" s="106">
        <v>26.666666666666668</v>
      </c>
      <c r="I95" s="107">
        <f>IF(B95="",0,G95-H95)</f>
        <v>-12.666666666666668</v>
      </c>
      <c r="J95" s="104" t="s">
        <v>12</v>
      </c>
      <c r="K95" s="104">
        <v>57</v>
      </c>
      <c r="L95" s="106">
        <v>20.333333333333336</v>
      </c>
      <c r="M95" s="107">
        <f>IF(B95="",0,K95-L95)</f>
        <v>36.666666666666664</v>
      </c>
      <c r="O95" s="102"/>
      <c r="Q95" s="102"/>
      <c r="R95" s="102"/>
      <c r="S95" s="102"/>
    </row>
    <row r="96" spans="1:19" x14ac:dyDescent="0.25">
      <c r="B96" s="120" t="s">
        <v>94</v>
      </c>
      <c r="C96" s="105">
        <v>0.41599999999999998</v>
      </c>
      <c r="D96" s="104">
        <v>14</v>
      </c>
      <c r="E96" s="104" t="s">
        <v>15</v>
      </c>
      <c r="F96" s="104" t="s">
        <v>38</v>
      </c>
      <c r="G96" s="104">
        <v>20</v>
      </c>
      <c r="H96" s="106">
        <v>26.916666666666664</v>
      </c>
      <c r="I96" s="107">
        <f>IF(B96="",0,G96-H96)</f>
        <v>-6.9166666666666643</v>
      </c>
      <c r="J96" s="104" t="s">
        <v>16</v>
      </c>
      <c r="K96" s="104">
        <v>27</v>
      </c>
      <c r="L96" s="106">
        <v>18</v>
      </c>
      <c r="M96" s="107">
        <f>IF(B96="",0,K96-L96)</f>
        <v>9</v>
      </c>
      <c r="O96" s="102"/>
      <c r="Q96" s="102"/>
      <c r="R96" s="102"/>
      <c r="S96" s="102"/>
    </row>
    <row r="97" spans="1:19" x14ac:dyDescent="0.25">
      <c r="B97" s="120" t="s">
        <v>94</v>
      </c>
      <c r="C97" s="105">
        <v>0.40101519186727325</v>
      </c>
      <c r="D97" s="104">
        <v>9</v>
      </c>
      <c r="E97" s="104" t="s">
        <v>5</v>
      </c>
      <c r="F97" s="104" t="s">
        <v>39</v>
      </c>
      <c r="G97" s="104">
        <v>17</v>
      </c>
      <c r="H97" s="106">
        <v>25.357142857142858</v>
      </c>
      <c r="I97" s="107">
        <f>IF(B97="",0,G97-H97)</f>
        <v>-8.3571428571428577</v>
      </c>
      <c r="J97" s="104" t="s">
        <v>11</v>
      </c>
      <c r="K97" s="104">
        <v>17</v>
      </c>
      <c r="L97" s="106">
        <v>20.857142857142858</v>
      </c>
      <c r="M97" s="107">
        <f>IF(B97="",0,K97-L97)</f>
        <v>-3.8571428571428577</v>
      </c>
      <c r="O97" s="102"/>
      <c r="Q97" s="102"/>
      <c r="R97" s="102"/>
      <c r="S97" s="102"/>
    </row>
    <row r="98" spans="1:19" x14ac:dyDescent="0.25">
      <c r="B98" s="120" t="s">
        <v>93</v>
      </c>
      <c r="C98" s="105">
        <v>0.4</v>
      </c>
      <c r="D98" s="104">
        <v>10</v>
      </c>
      <c r="E98" s="104" t="s">
        <v>71</v>
      </c>
      <c r="F98" s="104" t="s">
        <v>39</v>
      </c>
      <c r="G98" s="104">
        <v>33</v>
      </c>
      <c r="H98" s="106">
        <v>29.833333333333332</v>
      </c>
      <c r="I98" s="107">
        <f>IF(B98="",0,G98-H98)</f>
        <v>3.1666666666666679</v>
      </c>
      <c r="J98" s="104" t="s">
        <v>12</v>
      </c>
      <c r="K98" s="104">
        <v>7</v>
      </c>
      <c r="L98" s="106">
        <v>22.111111111111111</v>
      </c>
      <c r="M98" s="107">
        <f>IF(B98="",0,K98-L98)</f>
        <v>-15.111111111111111</v>
      </c>
      <c r="O98" s="102"/>
      <c r="Q98" s="102"/>
      <c r="R98" s="102"/>
      <c r="S98" s="102"/>
    </row>
    <row r="99" spans="1:19" x14ac:dyDescent="0.25">
      <c r="B99" s="120" t="s">
        <v>93</v>
      </c>
      <c r="C99" s="105">
        <v>0.39856548264364355</v>
      </c>
      <c r="D99" s="104">
        <v>15</v>
      </c>
      <c r="E99" s="104" t="s">
        <v>8</v>
      </c>
      <c r="F99" s="104" t="s">
        <v>38</v>
      </c>
      <c r="G99" s="104">
        <v>24</v>
      </c>
      <c r="H99" s="106">
        <v>23.307692307692307</v>
      </c>
      <c r="I99" s="107">
        <f>IF(B99="",0,G99-H99)</f>
        <v>0.6923076923076934</v>
      </c>
      <c r="J99" s="104" t="s">
        <v>29</v>
      </c>
      <c r="K99" s="104">
        <v>21</v>
      </c>
      <c r="L99" s="106">
        <v>20.192307692307693</v>
      </c>
      <c r="M99" s="107">
        <f>IF(B99="",0,K99-L99)</f>
        <v>0.8076923076923066</v>
      </c>
      <c r="O99" s="102"/>
      <c r="Q99" s="102"/>
      <c r="R99" s="102"/>
      <c r="S99" s="102"/>
    </row>
    <row r="100" spans="1:19" x14ac:dyDescent="0.25">
      <c r="B100" s="104" t="s">
        <v>93</v>
      </c>
      <c r="C100" s="105">
        <v>0.39650199004975129</v>
      </c>
      <c r="D100" s="104">
        <v>7</v>
      </c>
      <c r="E100" s="104" t="s">
        <v>71</v>
      </c>
      <c r="F100" s="104" t="s">
        <v>39</v>
      </c>
      <c r="G100" s="104">
        <v>33</v>
      </c>
      <c r="H100" s="106">
        <v>28.083333333333332</v>
      </c>
      <c r="I100" s="107">
        <f>IF(B100="",0,G100-H100)</f>
        <v>4.9166666666666679</v>
      </c>
      <c r="J100" s="104" t="s">
        <v>33</v>
      </c>
      <c r="K100" s="104">
        <v>0</v>
      </c>
      <c r="L100" s="106">
        <v>21.416666666666664</v>
      </c>
      <c r="M100" s="107">
        <f>IF(B100="",0,K100-L100)</f>
        <v>-21.416666666666664</v>
      </c>
      <c r="O100" s="102"/>
      <c r="Q100" s="102"/>
      <c r="R100" s="102"/>
      <c r="S100" s="102"/>
    </row>
    <row r="101" spans="1:19" x14ac:dyDescent="0.25">
      <c r="A101" s="121" t="s">
        <v>199</v>
      </c>
      <c r="B101" s="104" t="s">
        <v>93</v>
      </c>
      <c r="C101" s="105">
        <v>0.39358100800346102</v>
      </c>
      <c r="D101" s="104">
        <v>7</v>
      </c>
      <c r="E101" s="104" t="s">
        <v>27</v>
      </c>
      <c r="F101" s="104" t="s">
        <v>38</v>
      </c>
      <c r="G101" s="104">
        <v>40</v>
      </c>
      <c r="H101" s="106">
        <v>24.666666666666664</v>
      </c>
      <c r="I101" s="107">
        <f>IF(B101="",0,G101-H101)</f>
        <v>15.333333333333336</v>
      </c>
      <c r="J101" s="104" t="s">
        <v>26</v>
      </c>
      <c r="K101" s="104">
        <v>10</v>
      </c>
      <c r="L101" s="106">
        <v>22.616666666666667</v>
      </c>
      <c r="M101" s="107">
        <f>IF(B101="",0,K101-L101)</f>
        <v>-12.616666666666667</v>
      </c>
      <c r="O101" s="102"/>
      <c r="Q101" s="102"/>
      <c r="R101" s="102"/>
      <c r="S101" s="102"/>
    </row>
    <row r="102" spans="1:19" x14ac:dyDescent="0.25">
      <c r="B102" s="120" t="s">
        <v>94</v>
      </c>
      <c r="C102" s="105">
        <v>0.38821190341296785</v>
      </c>
      <c r="D102" s="104">
        <v>12</v>
      </c>
      <c r="E102" s="104" t="s">
        <v>14</v>
      </c>
      <c r="F102" s="104" t="s">
        <v>39</v>
      </c>
      <c r="G102" s="104">
        <v>10</v>
      </c>
      <c r="H102" s="106">
        <v>24.944444444444443</v>
      </c>
      <c r="I102" s="107">
        <f>IF(B102="",0,G102-H102)</f>
        <v>-14.944444444444443</v>
      </c>
      <c r="J102" s="104" t="s">
        <v>9</v>
      </c>
      <c r="K102" s="104">
        <v>16</v>
      </c>
      <c r="L102" s="106">
        <v>21.777777777777779</v>
      </c>
      <c r="M102" s="107">
        <f>IF(B102="",0,K102-L102)</f>
        <v>-5.7777777777777786</v>
      </c>
      <c r="O102" s="102"/>
      <c r="Q102" s="102"/>
      <c r="R102" s="102"/>
      <c r="S102" s="102"/>
    </row>
    <row r="103" spans="1:19" x14ac:dyDescent="0.25">
      <c r="B103" s="120" t="s">
        <v>93</v>
      </c>
      <c r="C103" s="105">
        <v>0.38</v>
      </c>
      <c r="D103" s="104">
        <v>10</v>
      </c>
      <c r="E103" s="104" t="s">
        <v>15</v>
      </c>
      <c r="F103" s="104" t="s">
        <v>38</v>
      </c>
      <c r="G103" s="104">
        <v>41</v>
      </c>
      <c r="H103" s="106">
        <v>27.555555555555557</v>
      </c>
      <c r="I103" s="107">
        <f>IF(B103="",0,G103-H103)</f>
        <v>13.444444444444443</v>
      </c>
      <c r="J103" s="120" t="s">
        <v>215</v>
      </c>
      <c r="K103" s="104">
        <v>16</v>
      </c>
      <c r="L103" s="106">
        <v>20.055555555555557</v>
      </c>
      <c r="M103" s="107">
        <f>IF(B103="",0,K103-L103)</f>
        <v>-4.0555555555555571</v>
      </c>
      <c r="O103" s="102"/>
      <c r="Q103" s="102"/>
      <c r="R103" s="102"/>
      <c r="S103" s="102"/>
    </row>
    <row r="104" spans="1:19" x14ac:dyDescent="0.25">
      <c r="B104" s="120" t="s">
        <v>93</v>
      </c>
      <c r="C104" s="105">
        <v>0.37774691600534305</v>
      </c>
      <c r="D104" s="104">
        <v>12</v>
      </c>
      <c r="E104" s="104" t="s">
        <v>20</v>
      </c>
      <c r="F104" s="104" t="s">
        <v>39</v>
      </c>
      <c r="G104" s="104">
        <v>31</v>
      </c>
      <c r="H104" s="106">
        <v>26.5</v>
      </c>
      <c r="I104" s="107">
        <f>IF(B104="",0,G104-H104)</f>
        <v>4.5</v>
      </c>
      <c r="J104" s="104" t="s">
        <v>10</v>
      </c>
      <c r="K104" s="104">
        <v>3</v>
      </c>
      <c r="L104" s="106">
        <v>18.277777777777779</v>
      </c>
      <c r="M104" s="107">
        <f>IF(B104="",0,K104-L104)</f>
        <v>-15.277777777777779</v>
      </c>
      <c r="O104" s="102"/>
      <c r="Q104" s="102"/>
      <c r="R104" s="102"/>
      <c r="S104" s="102"/>
    </row>
    <row r="105" spans="1:19" x14ac:dyDescent="0.25">
      <c r="B105" s="104" t="s">
        <v>93</v>
      </c>
      <c r="C105" s="105">
        <v>0.37762599731912755</v>
      </c>
      <c r="D105" s="104">
        <v>1</v>
      </c>
      <c r="E105" s="104" t="s">
        <v>9</v>
      </c>
      <c r="F105" s="104" t="s">
        <v>39</v>
      </c>
      <c r="G105" s="104">
        <v>21</v>
      </c>
      <c r="H105" s="106">
        <v>25.25</v>
      </c>
      <c r="I105" s="107">
        <f>IF(B105="",0,G105-H105)</f>
        <v>-4.25</v>
      </c>
      <c r="J105" s="104" t="s">
        <v>18</v>
      </c>
      <c r="K105" s="104">
        <v>12</v>
      </c>
      <c r="L105" s="106">
        <v>20.40625</v>
      </c>
      <c r="M105" s="107">
        <f>IF(B105="",0,K105-L105)</f>
        <v>-8.40625</v>
      </c>
      <c r="O105" s="102"/>
      <c r="Q105" s="102"/>
      <c r="R105" s="102"/>
      <c r="S105" s="102"/>
    </row>
    <row r="106" spans="1:19" x14ac:dyDescent="0.25">
      <c r="B106" s="120" t="s">
        <v>94</v>
      </c>
      <c r="C106" s="105">
        <v>0.37012505546454089</v>
      </c>
      <c r="D106" s="104">
        <v>9</v>
      </c>
      <c r="E106" s="104" t="s">
        <v>14</v>
      </c>
      <c r="F106" s="104" t="s">
        <v>38</v>
      </c>
      <c r="G106" s="104">
        <v>17</v>
      </c>
      <c r="H106" s="106">
        <v>26.25</v>
      </c>
      <c r="I106" s="107">
        <f>IF(B106="",0,G106-H106)</f>
        <v>-9.25</v>
      </c>
      <c r="J106" s="104" t="s">
        <v>27</v>
      </c>
      <c r="K106" s="104">
        <v>28</v>
      </c>
      <c r="L106" s="106">
        <v>25.392857142857142</v>
      </c>
      <c r="M106" s="107">
        <f>IF(B106="",0,K106-L106)</f>
        <v>2.6071428571428577</v>
      </c>
      <c r="O106" s="102"/>
      <c r="Q106" s="102"/>
      <c r="R106" s="102"/>
      <c r="S106" s="102"/>
    </row>
    <row r="107" spans="1:19" x14ac:dyDescent="0.25">
      <c r="A107" s="103" t="s">
        <v>169</v>
      </c>
      <c r="B107" s="104" t="s">
        <v>94</v>
      </c>
      <c r="C107" s="105">
        <v>0.36974152818356065</v>
      </c>
      <c r="D107" s="104">
        <v>5</v>
      </c>
      <c r="E107" s="104" t="s">
        <v>17</v>
      </c>
      <c r="F107" s="104" t="s">
        <v>39</v>
      </c>
      <c r="G107" s="104">
        <v>17</v>
      </c>
      <c r="H107" s="106">
        <v>21.375</v>
      </c>
      <c r="I107" s="107">
        <f>IF(B107="",0,G107-H107)</f>
        <v>-4.375</v>
      </c>
      <c r="J107" s="104" t="s">
        <v>25</v>
      </c>
      <c r="K107" s="104">
        <v>30</v>
      </c>
      <c r="L107" s="106">
        <v>17.375</v>
      </c>
      <c r="M107" s="107">
        <f>IF(B107="",0,K107-L107)</f>
        <v>12.625</v>
      </c>
      <c r="O107" s="102"/>
      <c r="Q107" s="102"/>
      <c r="R107" s="102"/>
      <c r="S107" s="102"/>
    </row>
    <row r="108" spans="1:19" x14ac:dyDescent="0.25">
      <c r="A108" s="121" t="s">
        <v>203</v>
      </c>
      <c r="B108" s="120" t="s">
        <v>93</v>
      </c>
      <c r="C108" s="105">
        <v>0.3680444491463668</v>
      </c>
      <c r="D108" s="104">
        <v>8</v>
      </c>
      <c r="E108" s="104" t="s">
        <v>24</v>
      </c>
      <c r="F108" s="104" t="s">
        <v>39</v>
      </c>
      <c r="G108" s="104">
        <v>24</v>
      </c>
      <c r="H108" s="106">
        <v>24.023809523809526</v>
      </c>
      <c r="I108" s="107">
        <f>IF(B108="",0,G108-H108)</f>
        <v>-2.3809523809525501E-2</v>
      </c>
      <c r="J108" s="104" t="s">
        <v>30</v>
      </c>
      <c r="K108" s="104">
        <v>23</v>
      </c>
      <c r="L108" s="106">
        <v>17.833333333333336</v>
      </c>
      <c r="M108" s="107">
        <f>IF(B108="",0,K108-L108)</f>
        <v>5.1666666666666643</v>
      </c>
      <c r="O108" s="102"/>
      <c r="Q108" s="102"/>
      <c r="R108" s="102"/>
      <c r="S108" s="102"/>
    </row>
    <row r="109" spans="1:19" x14ac:dyDescent="0.25">
      <c r="B109" s="120" t="s">
        <v>93</v>
      </c>
      <c r="C109" s="105">
        <v>0.36277635983204204</v>
      </c>
      <c r="D109" s="104">
        <v>13</v>
      </c>
      <c r="E109" s="104" t="s">
        <v>22</v>
      </c>
      <c r="F109" s="104" t="s">
        <v>38</v>
      </c>
      <c r="G109" s="104">
        <v>23</v>
      </c>
      <c r="H109" s="106">
        <v>21.625</v>
      </c>
      <c r="I109" s="107">
        <f>IF(B109="",0,G109-H109)</f>
        <v>1.375</v>
      </c>
      <c r="J109" s="104" t="s">
        <v>24</v>
      </c>
      <c r="K109" s="104">
        <v>20</v>
      </c>
      <c r="L109" s="106">
        <v>18</v>
      </c>
      <c r="M109" s="107">
        <f>IF(B109="",0,K109-L109)</f>
        <v>2</v>
      </c>
      <c r="O109" s="102"/>
      <c r="Q109" s="102"/>
      <c r="R109" s="102"/>
      <c r="S109" s="102"/>
    </row>
    <row r="110" spans="1:19" x14ac:dyDescent="0.25">
      <c r="B110" s="120" t="s">
        <v>93</v>
      </c>
      <c r="C110" s="105">
        <v>0.3596507831562859</v>
      </c>
      <c r="D110" s="104">
        <v>16</v>
      </c>
      <c r="E110" s="104" t="s">
        <v>14</v>
      </c>
      <c r="F110" s="104" t="s">
        <v>39</v>
      </c>
      <c r="G110" s="104">
        <v>29</v>
      </c>
      <c r="H110" s="106">
        <v>25.035714285714285</v>
      </c>
      <c r="I110" s="107">
        <f>IF(B110="",0,G110-H110)</f>
        <v>3.9642857142857153</v>
      </c>
      <c r="J110" s="104" t="s">
        <v>16</v>
      </c>
      <c r="K110" s="104">
        <v>13</v>
      </c>
      <c r="L110" s="106">
        <v>19.785714285714285</v>
      </c>
      <c r="M110" s="107">
        <f>IF(B110="",0,K110-L110)</f>
        <v>-6.7857142857142847</v>
      </c>
      <c r="O110" s="102"/>
      <c r="Q110" s="102"/>
      <c r="R110" s="102"/>
      <c r="S110" s="102"/>
    </row>
    <row r="111" spans="1:19" x14ac:dyDescent="0.25">
      <c r="B111" s="120" t="s">
        <v>93</v>
      </c>
      <c r="C111" s="105">
        <v>0.35783097151222526</v>
      </c>
      <c r="D111" s="104">
        <v>12</v>
      </c>
      <c r="E111" s="104" t="s">
        <v>13</v>
      </c>
      <c r="F111" s="104" t="s">
        <v>38</v>
      </c>
      <c r="G111" s="104">
        <v>20</v>
      </c>
      <c r="H111" s="106">
        <v>25.388888888888889</v>
      </c>
      <c r="I111" s="107">
        <f>IF(B111="",0,G111-H111)</f>
        <v>-5.3888888888888893</v>
      </c>
      <c r="J111" s="104" t="s">
        <v>30</v>
      </c>
      <c r="K111" s="104">
        <v>16</v>
      </c>
      <c r="L111" s="106">
        <v>20.783333333333331</v>
      </c>
      <c r="M111" s="107">
        <f>IF(B111="",0,K111-L111)</f>
        <v>-4.7833333333333314</v>
      </c>
      <c r="O111" s="102"/>
      <c r="Q111" s="102"/>
      <c r="R111" s="102"/>
      <c r="S111" s="102"/>
    </row>
    <row r="112" spans="1:19" x14ac:dyDescent="0.25">
      <c r="B112" s="120" t="s">
        <v>93</v>
      </c>
      <c r="C112" s="105">
        <v>0.35712406162731414</v>
      </c>
      <c r="D112" s="104">
        <v>12</v>
      </c>
      <c r="E112" s="104" t="s">
        <v>8</v>
      </c>
      <c r="F112" s="104" t="s">
        <v>39</v>
      </c>
      <c r="G112" s="104">
        <v>34</v>
      </c>
      <c r="H112" s="106">
        <v>22.5</v>
      </c>
      <c r="I112" s="107">
        <f>IF(B112="",0,G112-H112)</f>
        <v>11.5</v>
      </c>
      <c r="J112" s="104" t="s">
        <v>29</v>
      </c>
      <c r="K112" s="104">
        <v>20</v>
      </c>
      <c r="L112" s="106">
        <v>19.555555555555557</v>
      </c>
      <c r="M112" s="107">
        <f>IF(B112="",0,K112-L112)</f>
        <v>0.44444444444444287</v>
      </c>
      <c r="O112" s="102"/>
      <c r="Q112" s="102"/>
      <c r="R112" s="102"/>
      <c r="S112" s="102"/>
    </row>
    <row r="113" spans="1:19" x14ac:dyDescent="0.25">
      <c r="A113" s="103" t="s">
        <v>149</v>
      </c>
      <c r="B113" s="104" t="s">
        <v>93</v>
      </c>
      <c r="C113" s="105">
        <v>0.35189581386411933</v>
      </c>
      <c r="D113" s="104">
        <v>4</v>
      </c>
      <c r="E113" s="104" t="s">
        <v>29</v>
      </c>
      <c r="F113" s="104" t="s">
        <v>39</v>
      </c>
      <c r="G113" s="104">
        <v>25</v>
      </c>
      <c r="H113" s="106">
        <v>23.166666666666664</v>
      </c>
      <c r="I113" s="107">
        <f>IF(B113="",0,G113-H113)</f>
        <v>1.8333333333333357</v>
      </c>
      <c r="J113" s="104" t="s">
        <v>34</v>
      </c>
      <c r="K113" s="104">
        <v>23</v>
      </c>
      <c r="L113" s="106">
        <v>16.416666666666668</v>
      </c>
      <c r="M113" s="107">
        <f>IF(B113="",0,K113-L113)</f>
        <v>6.5833333333333321</v>
      </c>
      <c r="O113" s="102"/>
      <c r="Q113" s="102"/>
      <c r="R113" s="102"/>
      <c r="S113" s="102"/>
    </row>
    <row r="114" spans="1:19" x14ac:dyDescent="0.25">
      <c r="A114" s="103" t="s">
        <v>186</v>
      </c>
      <c r="B114" s="104" t="s">
        <v>94</v>
      </c>
      <c r="C114" s="105">
        <v>0.34279998355127889</v>
      </c>
      <c r="D114" s="104">
        <v>6</v>
      </c>
      <c r="E114" s="104" t="s">
        <v>19</v>
      </c>
      <c r="F114" s="104" t="s">
        <v>39</v>
      </c>
      <c r="G114" s="104">
        <v>17</v>
      </c>
      <c r="H114" s="106">
        <v>26</v>
      </c>
      <c r="I114" s="107">
        <f>IF(B114="",0,G114-H114)</f>
        <v>-9</v>
      </c>
      <c r="J114" s="104" t="s">
        <v>71</v>
      </c>
      <c r="K114" s="104">
        <v>27</v>
      </c>
      <c r="L114" s="106">
        <v>23.5</v>
      </c>
      <c r="M114" s="107">
        <f>IF(B114="",0,K114-L114)</f>
        <v>3.5</v>
      </c>
      <c r="O114" s="102"/>
      <c r="Q114" s="102"/>
      <c r="R114" s="102"/>
      <c r="S114" s="102"/>
    </row>
    <row r="115" spans="1:19" x14ac:dyDescent="0.25">
      <c r="B115" s="120" t="s">
        <v>93</v>
      </c>
      <c r="C115" s="105">
        <v>0.33299999999999996</v>
      </c>
      <c r="D115" s="104">
        <v>14</v>
      </c>
      <c r="E115" s="104" t="s">
        <v>27</v>
      </c>
      <c r="F115" s="104" t="s">
        <v>38</v>
      </c>
      <c r="G115" s="104">
        <v>30</v>
      </c>
      <c r="H115" s="106">
        <v>24.041666666666664</v>
      </c>
      <c r="I115" s="107">
        <f>IF(B115="",0,G115-H115)</f>
        <v>5.9583333333333357</v>
      </c>
      <c r="J115" s="104" t="s">
        <v>34</v>
      </c>
      <c r="K115" s="104">
        <v>10</v>
      </c>
      <c r="L115" s="106">
        <v>19.708333333333336</v>
      </c>
      <c r="M115" s="107">
        <f>IF(B115="",0,K115-L115)</f>
        <v>-9.7083333333333357</v>
      </c>
      <c r="O115" s="102"/>
      <c r="Q115" s="102"/>
      <c r="R115" s="102"/>
      <c r="S115" s="102"/>
    </row>
    <row r="116" spans="1:19" x14ac:dyDescent="0.25">
      <c r="A116" s="103" t="s">
        <v>179</v>
      </c>
      <c r="B116" s="104" t="s">
        <v>94</v>
      </c>
      <c r="C116" s="105">
        <v>0.31853819247906412</v>
      </c>
      <c r="D116" s="104">
        <v>6</v>
      </c>
      <c r="E116" s="104" t="s">
        <v>25</v>
      </c>
      <c r="F116" s="104" t="s">
        <v>39</v>
      </c>
      <c r="G116" s="104">
        <v>24</v>
      </c>
      <c r="H116" s="106">
        <v>21.4</v>
      </c>
      <c r="I116" s="107">
        <f>IF(B116="",0,G116-H116)</f>
        <v>2.6000000000000014</v>
      </c>
      <c r="J116" s="104" t="s">
        <v>10</v>
      </c>
      <c r="K116" s="104">
        <v>27</v>
      </c>
      <c r="L116" s="106">
        <v>17.5</v>
      </c>
      <c r="M116" s="107">
        <f>IF(B116="",0,K116-L116)</f>
        <v>9.5</v>
      </c>
      <c r="O116" s="102"/>
      <c r="Q116" s="102"/>
      <c r="R116" s="102"/>
      <c r="S116" s="102"/>
    </row>
    <row r="117" spans="1:19" x14ac:dyDescent="0.25">
      <c r="A117" s="103" t="s">
        <v>160</v>
      </c>
      <c r="B117" s="104" t="s">
        <v>93</v>
      </c>
      <c r="C117" s="105">
        <v>0.31382399256618909</v>
      </c>
      <c r="D117" s="104">
        <v>4</v>
      </c>
      <c r="E117" s="104" t="s">
        <v>5</v>
      </c>
      <c r="F117" s="104" t="s">
        <v>39</v>
      </c>
      <c r="G117" s="104">
        <v>46</v>
      </c>
      <c r="H117" s="106">
        <v>23</v>
      </c>
      <c r="I117" s="107">
        <f>IF(B117="",0,G117-H117)</f>
        <v>23</v>
      </c>
      <c r="J117" s="104" t="s">
        <v>30</v>
      </c>
      <c r="K117" s="104">
        <v>18</v>
      </c>
      <c r="L117" s="106">
        <v>18.666666666666668</v>
      </c>
      <c r="M117" s="107">
        <f>IF(B117="",0,K117-L117)</f>
        <v>-0.66666666666666785</v>
      </c>
      <c r="O117" s="102"/>
      <c r="Q117" s="102"/>
      <c r="R117" s="102"/>
      <c r="S117" s="102"/>
    </row>
    <row r="118" spans="1:19" x14ac:dyDescent="0.25">
      <c r="A118" s="103" t="s">
        <v>189</v>
      </c>
      <c r="B118" s="104" t="s">
        <v>93</v>
      </c>
      <c r="C118" s="105">
        <v>0.31309271031383196</v>
      </c>
      <c r="D118" s="104">
        <v>6</v>
      </c>
      <c r="E118" s="104" t="s">
        <v>13</v>
      </c>
      <c r="F118" s="104" t="s">
        <v>39</v>
      </c>
      <c r="G118" s="104">
        <v>36</v>
      </c>
      <c r="H118" s="106">
        <v>26.9</v>
      </c>
      <c r="I118" s="107">
        <f>IF(B118="",0,G118-H118)</f>
        <v>9.1000000000000014</v>
      </c>
      <c r="J118" s="104" t="s">
        <v>30</v>
      </c>
      <c r="K118" s="104">
        <v>22</v>
      </c>
      <c r="L118" s="106">
        <v>23.9</v>
      </c>
      <c r="M118" s="107">
        <f>IF(B118="",0,K118-L118)</f>
        <v>-1.8999999999999986</v>
      </c>
      <c r="O118" s="102"/>
      <c r="Q118" s="102"/>
      <c r="R118" s="102"/>
      <c r="S118" s="102"/>
    </row>
    <row r="119" spans="1:19" x14ac:dyDescent="0.25">
      <c r="B119" s="120" t="s">
        <v>93</v>
      </c>
      <c r="C119" s="105">
        <v>0.31030513946302596</v>
      </c>
      <c r="D119" s="104">
        <v>15</v>
      </c>
      <c r="E119" s="104" t="s">
        <v>28</v>
      </c>
      <c r="F119" s="104" t="s">
        <v>39</v>
      </c>
      <c r="G119" s="104">
        <v>31</v>
      </c>
      <c r="H119" s="106">
        <v>23.153846153846153</v>
      </c>
      <c r="I119" s="107">
        <f>IF(B119="",0,G119-H119)</f>
        <v>7.8461538461538467</v>
      </c>
      <c r="J119" s="104" t="s">
        <v>4</v>
      </c>
      <c r="K119" s="104">
        <v>24</v>
      </c>
      <c r="L119" s="106">
        <v>21.03846153846154</v>
      </c>
      <c r="M119" s="107">
        <f>IF(B119="",0,K119-L119)</f>
        <v>2.9615384615384599</v>
      </c>
      <c r="O119" s="102"/>
      <c r="Q119" s="102"/>
      <c r="R119" s="102"/>
      <c r="S119" s="102"/>
    </row>
    <row r="120" spans="1:19" x14ac:dyDescent="0.25">
      <c r="A120" s="103" t="s">
        <v>106</v>
      </c>
      <c r="B120" s="104" t="s">
        <v>93</v>
      </c>
      <c r="C120" s="112">
        <v>0.30937500000000001</v>
      </c>
      <c r="D120" s="113">
        <v>2</v>
      </c>
      <c r="E120" s="111" t="s">
        <v>33</v>
      </c>
      <c r="F120" s="111" t="s">
        <v>38</v>
      </c>
      <c r="G120" s="113">
        <v>16</v>
      </c>
      <c r="H120" s="114">
        <v>34.5</v>
      </c>
      <c r="I120" s="107">
        <f>IF(B120="",0,G120-H120)</f>
        <v>-18.5</v>
      </c>
      <c r="J120" s="111" t="s">
        <v>30</v>
      </c>
      <c r="K120" s="113">
        <v>13</v>
      </c>
      <c r="L120" s="114">
        <v>22</v>
      </c>
      <c r="M120" s="107">
        <f>IF(B120="",0,K120-L120)</f>
        <v>-9</v>
      </c>
      <c r="O120" s="102"/>
      <c r="Q120" s="102"/>
      <c r="R120" s="102"/>
      <c r="S120" s="102"/>
    </row>
    <row r="121" spans="1:19" x14ac:dyDescent="0.25">
      <c r="B121" s="120" t="s">
        <v>93</v>
      </c>
      <c r="C121" s="105">
        <v>0.2942626386032654</v>
      </c>
      <c r="D121" s="104">
        <v>12</v>
      </c>
      <c r="E121" s="104" t="s">
        <v>22</v>
      </c>
      <c r="F121" s="104" t="s">
        <v>39</v>
      </c>
      <c r="G121" s="104">
        <v>31</v>
      </c>
      <c r="H121" s="106">
        <v>21.888888888888889</v>
      </c>
      <c r="I121" s="107">
        <f>IF(B121="",0,G121-H121)</f>
        <v>9.1111111111111107</v>
      </c>
      <c r="J121" s="104" t="s">
        <v>4</v>
      </c>
      <c r="K121" s="104">
        <v>28</v>
      </c>
      <c r="L121" s="106">
        <v>19.555555555555557</v>
      </c>
      <c r="M121" s="107">
        <f>IF(B121="",0,K121-L121)</f>
        <v>8.4444444444444429</v>
      </c>
      <c r="O121" s="102"/>
      <c r="Q121" s="102"/>
      <c r="R121" s="102"/>
      <c r="S121" s="102"/>
    </row>
    <row r="122" spans="1:19" x14ac:dyDescent="0.25">
      <c r="A122" s="121" t="s">
        <v>212</v>
      </c>
      <c r="B122" s="120" t="s">
        <v>93</v>
      </c>
      <c r="C122" s="105">
        <v>0.29370572775540749</v>
      </c>
      <c r="D122" s="104">
        <v>8</v>
      </c>
      <c r="E122" s="104" t="s">
        <v>14</v>
      </c>
      <c r="F122" s="104" t="s">
        <v>39</v>
      </c>
      <c r="G122" s="104">
        <v>29</v>
      </c>
      <c r="H122" s="106">
        <v>24.61904761904762</v>
      </c>
      <c r="I122" s="107">
        <f>IF(B122="",0,G122-H122)</f>
        <v>4.3809523809523796</v>
      </c>
      <c r="J122" s="104" t="s">
        <v>31</v>
      </c>
      <c r="K122" s="104">
        <v>19</v>
      </c>
      <c r="L122" s="106">
        <v>20.5</v>
      </c>
      <c r="M122" s="107">
        <f>IF(B122="",0,K122-L122)</f>
        <v>-1.5</v>
      </c>
      <c r="O122" s="102"/>
      <c r="Q122" s="102"/>
      <c r="R122" s="102"/>
      <c r="S122" s="102"/>
    </row>
    <row r="123" spans="1:19" x14ac:dyDescent="0.25">
      <c r="A123" s="121" t="s">
        <v>198</v>
      </c>
      <c r="B123" s="104" t="s">
        <v>93</v>
      </c>
      <c r="C123" s="105">
        <v>0.29351475232532986</v>
      </c>
      <c r="D123" s="104">
        <v>7</v>
      </c>
      <c r="E123" s="104" t="s">
        <v>23</v>
      </c>
      <c r="F123" s="104" t="s">
        <v>39</v>
      </c>
      <c r="G123" s="104">
        <v>24</v>
      </c>
      <c r="H123" s="106">
        <v>20.5</v>
      </c>
      <c r="I123" s="107">
        <f>IF(B123="",0,G123-H123)</f>
        <v>3.5</v>
      </c>
      <c r="J123" s="104" t="s">
        <v>25</v>
      </c>
      <c r="K123" s="104">
        <v>16</v>
      </c>
      <c r="L123" s="106">
        <v>18.083333333333336</v>
      </c>
      <c r="M123" s="107">
        <f>IF(B123="",0,K123-L123)</f>
        <v>-2.0833333333333357</v>
      </c>
      <c r="O123" s="102"/>
      <c r="Q123" s="102"/>
      <c r="R123" s="102"/>
      <c r="S123" s="102"/>
    </row>
    <row r="124" spans="1:19" x14ac:dyDescent="0.25">
      <c r="A124" s="121" t="s">
        <v>220</v>
      </c>
      <c r="B124" s="120" t="s">
        <v>93</v>
      </c>
      <c r="C124" s="105">
        <v>0.28489817101880971</v>
      </c>
      <c r="D124" s="104">
        <v>12</v>
      </c>
      <c r="E124" s="104" t="s">
        <v>23</v>
      </c>
      <c r="F124" s="104" t="s">
        <v>38</v>
      </c>
      <c r="G124" s="104">
        <v>30</v>
      </c>
      <c r="H124" s="106">
        <v>23.722222222222221</v>
      </c>
      <c r="I124" s="107">
        <f>IF(B124="",0,G124-H124)</f>
        <v>6.2777777777777786</v>
      </c>
      <c r="J124" s="104" t="s">
        <v>35</v>
      </c>
      <c r="K124" s="104">
        <v>23</v>
      </c>
      <c r="L124" s="106">
        <v>22.722222222222221</v>
      </c>
      <c r="M124" s="107">
        <f>IF(B124="",0,K124-L124)</f>
        <v>0.27777777777777857</v>
      </c>
      <c r="O124" s="102"/>
      <c r="Q124" s="102"/>
      <c r="R124" s="102"/>
      <c r="S124" s="102"/>
    </row>
    <row r="125" spans="1:19" x14ac:dyDescent="0.25">
      <c r="B125" s="120" t="s">
        <v>93</v>
      </c>
      <c r="C125" s="105">
        <v>0.28259670916421487</v>
      </c>
      <c r="D125" s="104">
        <v>11</v>
      </c>
      <c r="E125" s="104" t="s">
        <v>20</v>
      </c>
      <c r="F125" s="104" t="s">
        <v>38</v>
      </c>
      <c r="G125" s="104">
        <v>37</v>
      </c>
      <c r="H125" s="106">
        <v>27.111111111111111</v>
      </c>
      <c r="I125" s="107">
        <f>IF(B125="",0,G125-H125)</f>
        <v>9.8888888888888893</v>
      </c>
      <c r="J125" s="104" t="s">
        <v>27</v>
      </c>
      <c r="K125" s="104">
        <v>9</v>
      </c>
      <c r="L125" s="106">
        <v>22.888888888888889</v>
      </c>
      <c r="M125" s="107">
        <f>IF(B125="",0,K125-L125)</f>
        <v>-13.888888888888889</v>
      </c>
      <c r="O125" s="102"/>
      <c r="Q125" s="102"/>
      <c r="R125" s="102"/>
      <c r="S125" s="102"/>
    </row>
    <row r="126" spans="1:19" x14ac:dyDescent="0.25">
      <c r="A126" s="121" t="s">
        <v>208</v>
      </c>
      <c r="B126" s="120" t="s">
        <v>93</v>
      </c>
      <c r="C126" s="105">
        <v>0.28126863470585894</v>
      </c>
      <c r="D126" s="104">
        <v>8</v>
      </c>
      <c r="E126" s="104" t="s">
        <v>28</v>
      </c>
      <c r="F126" s="104" t="s">
        <v>38</v>
      </c>
      <c r="G126" s="104">
        <v>17</v>
      </c>
      <c r="H126" s="106">
        <v>21.94047619047619</v>
      </c>
      <c r="I126" s="107">
        <f>IF(B126="",0,G126-H126)</f>
        <v>-4.9404761904761898</v>
      </c>
      <c r="J126" s="104" t="s">
        <v>29</v>
      </c>
      <c r="K126" s="104">
        <v>3</v>
      </c>
      <c r="L126" s="106">
        <v>22.011904761904763</v>
      </c>
      <c r="M126" s="107">
        <f>IF(B126="",0,K126-L126)</f>
        <v>-19.011904761904763</v>
      </c>
      <c r="O126" s="102"/>
      <c r="Q126" s="102"/>
      <c r="R126" s="102"/>
      <c r="S126" s="102"/>
    </row>
    <row r="127" spans="1:19" x14ac:dyDescent="0.25">
      <c r="B127" s="104"/>
      <c r="C127" s="105">
        <v>0.27754053467440554</v>
      </c>
      <c r="D127" s="104">
        <v>17</v>
      </c>
      <c r="E127" s="104" t="s">
        <v>5</v>
      </c>
      <c r="F127" s="104" t="s">
        <v>39</v>
      </c>
      <c r="G127" s="104"/>
      <c r="H127" s="106">
        <v>22.633333333333333</v>
      </c>
      <c r="I127" s="107">
        <f>IF(B127="",0,G127-H127)</f>
        <v>0</v>
      </c>
      <c r="J127" s="104" t="s">
        <v>33</v>
      </c>
      <c r="K127" s="104"/>
      <c r="L127" s="106">
        <v>19.166666666666664</v>
      </c>
      <c r="M127" s="107">
        <f>IF(B127="",0,K127-L127)</f>
        <v>0</v>
      </c>
      <c r="O127" s="102"/>
      <c r="Q127" s="102"/>
      <c r="R127" s="102"/>
      <c r="S127" s="102"/>
    </row>
    <row r="128" spans="1:19" x14ac:dyDescent="0.25">
      <c r="A128" s="121" t="s">
        <v>205</v>
      </c>
      <c r="B128" s="120" t="s">
        <v>93</v>
      </c>
      <c r="C128" s="105">
        <v>0.27525683370489279</v>
      </c>
      <c r="D128" s="104">
        <v>8</v>
      </c>
      <c r="E128" s="104" t="s">
        <v>7</v>
      </c>
      <c r="F128" s="104" t="s">
        <v>39</v>
      </c>
      <c r="G128" s="104">
        <v>20</v>
      </c>
      <c r="H128" s="106">
        <v>25.035714285714285</v>
      </c>
      <c r="I128" s="107">
        <f>IF(B128="",0,G128-H128)</f>
        <v>-5.0357142857142847</v>
      </c>
      <c r="J128" s="104" t="s">
        <v>10</v>
      </c>
      <c r="K128" s="104">
        <v>12</v>
      </c>
      <c r="L128" s="106">
        <v>19.797619047619047</v>
      </c>
      <c r="M128" s="107">
        <f>IF(B128="",0,K128-L128)</f>
        <v>-7.7976190476190474</v>
      </c>
      <c r="O128" s="102"/>
      <c r="Q128" s="102"/>
      <c r="R128" s="102"/>
      <c r="S128" s="102"/>
    </row>
    <row r="129" spans="1:19" x14ac:dyDescent="0.25">
      <c r="B129" s="104"/>
      <c r="C129" s="105">
        <v>0.27442737331475603</v>
      </c>
      <c r="D129" s="104">
        <v>17</v>
      </c>
      <c r="E129" s="104" t="s">
        <v>11</v>
      </c>
      <c r="F129" s="104" t="s">
        <v>38</v>
      </c>
      <c r="G129" s="104"/>
      <c r="H129" s="106">
        <v>23.666666666666664</v>
      </c>
      <c r="I129" s="107">
        <f>IF(B129="",0,G129-H129)</f>
        <v>0</v>
      </c>
      <c r="J129" s="104" t="s">
        <v>34</v>
      </c>
      <c r="K129" s="104"/>
      <c r="L129" s="106">
        <v>19.933333333333334</v>
      </c>
      <c r="M129" s="107">
        <f>IF(B129="",0,K129-L129)</f>
        <v>0</v>
      </c>
      <c r="O129" s="102"/>
      <c r="Q129" s="102"/>
      <c r="R129" s="102"/>
      <c r="S129" s="102"/>
    </row>
    <row r="130" spans="1:19" x14ac:dyDescent="0.25">
      <c r="B130" s="120" t="s">
        <v>93</v>
      </c>
      <c r="C130" s="105">
        <v>0.27</v>
      </c>
      <c r="D130" s="104">
        <v>10</v>
      </c>
      <c r="E130" s="104" t="s">
        <v>7</v>
      </c>
      <c r="F130" s="104" t="s">
        <v>38</v>
      </c>
      <c r="G130" s="104">
        <v>47</v>
      </c>
      <c r="H130" s="106">
        <v>25.777777777777779</v>
      </c>
      <c r="I130" s="107">
        <f>IF(B130="",0,G130-H130)</f>
        <v>21.222222222222221</v>
      </c>
      <c r="J130" s="104" t="s">
        <v>9</v>
      </c>
      <c r="K130" s="104">
        <v>10</v>
      </c>
      <c r="L130" s="106">
        <v>19.388888888888886</v>
      </c>
      <c r="M130" s="107">
        <f>IF(B130="",0,K130-L130)</f>
        <v>-9.3888888888888857</v>
      </c>
      <c r="O130" s="102"/>
      <c r="Q130" s="102"/>
      <c r="R130" s="102"/>
      <c r="S130" s="102"/>
    </row>
    <row r="131" spans="1:19" x14ac:dyDescent="0.25">
      <c r="A131" s="121" t="s">
        <v>197</v>
      </c>
      <c r="B131" s="120" t="s">
        <v>93</v>
      </c>
      <c r="C131" s="105">
        <v>0.26803575600259572</v>
      </c>
      <c r="D131" s="104">
        <v>7</v>
      </c>
      <c r="E131" s="104" t="s">
        <v>20</v>
      </c>
      <c r="F131" s="104" t="s">
        <v>39</v>
      </c>
      <c r="G131" s="104">
        <v>34</v>
      </c>
      <c r="H131" s="106">
        <v>25.05</v>
      </c>
      <c r="I131" s="107">
        <f>IF(B131="",0,G131-H131)</f>
        <v>8.9499999999999993</v>
      </c>
      <c r="J131" s="104" t="s">
        <v>11</v>
      </c>
      <c r="K131" s="104">
        <v>24</v>
      </c>
      <c r="L131" s="106">
        <v>21.866666666666667</v>
      </c>
      <c r="M131" s="107">
        <f>IF(B131="",0,K131-L131)</f>
        <v>2.1333333333333329</v>
      </c>
      <c r="O131" s="102"/>
      <c r="Q131" s="102"/>
      <c r="R131" s="102"/>
      <c r="S131" s="102"/>
    </row>
    <row r="132" spans="1:19" x14ac:dyDescent="0.25">
      <c r="A132" s="103" t="s">
        <v>170</v>
      </c>
      <c r="B132" s="104" t="s">
        <v>94</v>
      </c>
      <c r="C132" s="105">
        <v>0.26646861566518421</v>
      </c>
      <c r="D132" s="104">
        <v>5</v>
      </c>
      <c r="E132" s="104" t="s">
        <v>71</v>
      </c>
      <c r="F132" s="104" t="s">
        <v>39</v>
      </c>
      <c r="G132" s="104">
        <v>10</v>
      </c>
      <c r="H132" s="106">
        <v>27.375</v>
      </c>
      <c r="I132" s="107">
        <f>IF(B132="",0,G132-H132)</f>
        <v>-17.375</v>
      </c>
      <c r="J132" s="104" t="s">
        <v>5</v>
      </c>
      <c r="K132" s="104">
        <v>16</v>
      </c>
      <c r="L132" s="106">
        <v>24.875</v>
      </c>
      <c r="M132" s="107">
        <f>IF(B132="",0,K132-L132)</f>
        <v>-8.875</v>
      </c>
      <c r="O132" s="102"/>
      <c r="Q132" s="102"/>
      <c r="R132" s="102"/>
      <c r="S132" s="102"/>
    </row>
    <row r="133" spans="1:19" x14ac:dyDescent="0.25">
      <c r="B133" s="120" t="s">
        <v>93</v>
      </c>
      <c r="C133" s="105">
        <v>0.26530892448512589</v>
      </c>
      <c r="D133" s="104">
        <v>11</v>
      </c>
      <c r="E133" s="104" t="s">
        <v>12</v>
      </c>
      <c r="F133" s="104" t="s">
        <v>39</v>
      </c>
      <c r="G133" s="104">
        <v>31</v>
      </c>
      <c r="H133" s="106">
        <v>25.5</v>
      </c>
      <c r="I133" s="107">
        <f>IF(B133="",0,G133-H133)</f>
        <v>5.5</v>
      </c>
      <c r="J133" s="104" t="s">
        <v>33</v>
      </c>
      <c r="K133" s="104">
        <v>21</v>
      </c>
      <c r="L133" s="106">
        <v>22</v>
      </c>
      <c r="M133" s="107">
        <f>IF(B133="",0,K133-L133)</f>
        <v>-1</v>
      </c>
      <c r="O133" s="102"/>
      <c r="Q133" s="102"/>
      <c r="R133" s="102"/>
      <c r="S133" s="102"/>
    </row>
    <row r="134" spans="1:19" x14ac:dyDescent="0.25">
      <c r="B134" s="120" t="s">
        <v>93</v>
      </c>
      <c r="C134" s="105">
        <v>0.26398667657727343</v>
      </c>
      <c r="D134" s="104">
        <v>9</v>
      </c>
      <c r="E134" s="104" t="s">
        <v>28</v>
      </c>
      <c r="F134" s="104" t="s">
        <v>39</v>
      </c>
      <c r="G134" s="104">
        <v>20</v>
      </c>
      <c r="H134" s="106">
        <v>20.107142857142858</v>
      </c>
      <c r="I134" s="107">
        <f>IF(B134="",0,G134-H134)</f>
        <v>-0.10714285714285765</v>
      </c>
      <c r="J134" s="104" t="s">
        <v>8</v>
      </c>
      <c r="K134" s="104">
        <v>17</v>
      </c>
      <c r="L134" s="106">
        <v>19.803571428571431</v>
      </c>
      <c r="M134" s="107">
        <f>IF(B134="",0,K134-L134)</f>
        <v>-2.8035714285714306</v>
      </c>
      <c r="O134" s="102"/>
      <c r="Q134" s="102"/>
      <c r="R134" s="102"/>
      <c r="S134" s="102"/>
    </row>
    <row r="135" spans="1:19" x14ac:dyDescent="0.25">
      <c r="A135" s="121" t="s">
        <v>196</v>
      </c>
      <c r="B135" s="104" t="s">
        <v>93</v>
      </c>
      <c r="C135" s="105">
        <v>0.2632791910015142</v>
      </c>
      <c r="D135" s="104">
        <v>7</v>
      </c>
      <c r="E135" s="104" t="s">
        <v>22</v>
      </c>
      <c r="F135" s="104" t="s">
        <v>39</v>
      </c>
      <c r="G135" s="104">
        <v>29</v>
      </c>
      <c r="H135" s="106">
        <v>18.133333333333333</v>
      </c>
      <c r="I135" s="107">
        <f>IF(B135="",0,G135-H135)</f>
        <v>10.866666666666667</v>
      </c>
      <c r="J135" s="104" t="s">
        <v>24</v>
      </c>
      <c r="K135" s="104">
        <v>14</v>
      </c>
      <c r="L135" s="106">
        <v>16.899999999999999</v>
      </c>
      <c r="M135" s="107">
        <f>IF(B135="",0,K135-L135)</f>
        <v>-2.8999999999999986</v>
      </c>
      <c r="O135" s="102"/>
      <c r="Q135" s="102"/>
      <c r="R135" s="102"/>
      <c r="S135" s="102"/>
    </row>
    <row r="136" spans="1:19" x14ac:dyDescent="0.25">
      <c r="A136" s="121" t="s">
        <v>211</v>
      </c>
      <c r="B136" s="120" t="s">
        <v>93</v>
      </c>
      <c r="C136" s="105">
        <v>0.25400603369539443</v>
      </c>
      <c r="D136" s="104">
        <v>8</v>
      </c>
      <c r="E136" s="104" t="s">
        <v>22</v>
      </c>
      <c r="F136" s="104" t="s">
        <v>38</v>
      </c>
      <c r="G136" s="104">
        <v>20</v>
      </c>
      <c r="H136" s="106">
        <v>22.916666666666664</v>
      </c>
      <c r="I136" s="107">
        <f>IF(B136="",0,G136-H136)</f>
        <v>-2.9166666666666643</v>
      </c>
      <c r="J136" s="104" t="s">
        <v>35</v>
      </c>
      <c r="K136" s="104">
        <v>15</v>
      </c>
      <c r="L136" s="106">
        <v>21.702380952380953</v>
      </c>
      <c r="M136" s="107">
        <f>IF(B136="",0,K136-L136)</f>
        <v>-6.7023809523809526</v>
      </c>
      <c r="O136" s="102"/>
      <c r="Q136" s="102"/>
      <c r="R136" s="102"/>
      <c r="S136" s="102"/>
    </row>
    <row r="137" spans="1:19" x14ac:dyDescent="0.25">
      <c r="A137" s="103" t="s">
        <v>140</v>
      </c>
      <c r="B137" s="111" t="s">
        <v>94</v>
      </c>
      <c r="C137" s="112">
        <v>0.25263029259218861</v>
      </c>
      <c r="D137" s="113">
        <v>3</v>
      </c>
      <c r="E137" s="111" t="s">
        <v>25</v>
      </c>
      <c r="F137" s="111" t="s">
        <v>38</v>
      </c>
      <c r="G137" s="111">
        <v>7</v>
      </c>
      <c r="H137" s="114">
        <v>22</v>
      </c>
      <c r="I137" s="107">
        <f>IF(B137="",0,G137-H137)</f>
        <v>-15</v>
      </c>
      <c r="J137" s="111" t="s">
        <v>19</v>
      </c>
      <c r="K137" s="111">
        <v>44</v>
      </c>
      <c r="L137" s="114">
        <v>13.75</v>
      </c>
      <c r="M137" s="107">
        <f>IF(B137="",0,K137-L137)</f>
        <v>30.25</v>
      </c>
      <c r="O137" s="102"/>
      <c r="Q137" s="102"/>
      <c r="R137" s="102"/>
      <c r="S137" s="102"/>
    </row>
    <row r="138" spans="1:19" x14ac:dyDescent="0.25">
      <c r="A138" s="103" t="s">
        <v>187</v>
      </c>
      <c r="B138" s="104" t="s">
        <v>94</v>
      </c>
      <c r="C138" s="105">
        <v>0.25167128077483153</v>
      </c>
      <c r="D138" s="104">
        <v>6</v>
      </c>
      <c r="E138" s="104" t="s">
        <v>29</v>
      </c>
      <c r="F138" s="104" t="s">
        <v>38</v>
      </c>
      <c r="G138" s="104">
        <v>33</v>
      </c>
      <c r="H138" s="106">
        <v>23.125</v>
      </c>
      <c r="I138" s="107">
        <f>IF(B138="",0,G138-H138)</f>
        <v>9.875</v>
      </c>
      <c r="J138" s="104" t="s">
        <v>33</v>
      </c>
      <c r="K138" s="104">
        <v>38</v>
      </c>
      <c r="L138" s="106">
        <v>18.475000000000001</v>
      </c>
      <c r="M138" s="107">
        <f>IF(B138="",0,K138-L138)</f>
        <v>19.524999999999999</v>
      </c>
      <c r="O138" s="102"/>
      <c r="Q138" s="102"/>
      <c r="R138" s="102"/>
      <c r="S138" s="102"/>
    </row>
    <row r="139" spans="1:19" x14ac:dyDescent="0.25">
      <c r="B139" s="120" t="s">
        <v>93</v>
      </c>
      <c r="C139" s="105">
        <v>0.25063370345029262</v>
      </c>
      <c r="D139" s="104">
        <v>13</v>
      </c>
      <c r="E139" s="104" t="s">
        <v>7</v>
      </c>
      <c r="F139" s="104" t="s">
        <v>39</v>
      </c>
      <c r="G139" s="104">
        <v>31</v>
      </c>
      <c r="H139" s="106">
        <v>24.625</v>
      </c>
      <c r="I139" s="107">
        <f>IF(B139="",0,G139-H139)</f>
        <v>6.375</v>
      </c>
      <c r="J139" s="104" t="s">
        <v>28</v>
      </c>
      <c r="K139" s="104">
        <v>21</v>
      </c>
      <c r="L139" s="106">
        <v>21.333333333333336</v>
      </c>
      <c r="M139" s="107">
        <f>IF(B139="",0,K139-L139)</f>
        <v>-0.3333333333333357</v>
      </c>
      <c r="O139" s="102"/>
      <c r="Q139" s="102"/>
      <c r="R139" s="102"/>
      <c r="S139" s="102"/>
    </row>
    <row r="140" spans="1:19" x14ac:dyDescent="0.25">
      <c r="B140" s="120" t="s">
        <v>94</v>
      </c>
      <c r="C140" s="105">
        <v>0.25000000000000006</v>
      </c>
      <c r="D140" s="104">
        <v>14</v>
      </c>
      <c r="E140" s="104" t="s">
        <v>13</v>
      </c>
      <c r="F140" s="104" t="s">
        <v>38</v>
      </c>
      <c r="G140" s="104">
        <v>7</v>
      </c>
      <c r="H140" s="106">
        <v>24</v>
      </c>
      <c r="I140" s="107">
        <f>IF(B140="",0,G140-H140)</f>
        <v>-17</v>
      </c>
      <c r="J140" s="104" t="s">
        <v>33</v>
      </c>
      <c r="K140" s="104">
        <v>12</v>
      </c>
      <c r="L140" s="106">
        <v>20.875</v>
      </c>
      <c r="M140" s="107">
        <f>IF(B140="",0,K140-L140)</f>
        <v>-8.875</v>
      </c>
      <c r="O140" s="102"/>
      <c r="Q140" s="102"/>
      <c r="R140" s="102"/>
      <c r="S140" s="102"/>
    </row>
    <row r="141" spans="1:19" x14ac:dyDescent="0.25">
      <c r="B141" s="120" t="s">
        <v>93</v>
      </c>
      <c r="C141" s="105">
        <v>0.25</v>
      </c>
      <c r="D141" s="104">
        <v>14</v>
      </c>
      <c r="E141" s="104" t="s">
        <v>9</v>
      </c>
      <c r="F141" s="104" t="s">
        <v>39</v>
      </c>
      <c r="G141" s="104">
        <v>13</v>
      </c>
      <c r="H141" s="106">
        <v>23.208333333333336</v>
      </c>
      <c r="I141" s="107">
        <f>IF(B141="",0,G141-H141)</f>
        <v>-10.208333333333336</v>
      </c>
      <c r="J141" s="104" t="s">
        <v>30</v>
      </c>
      <c r="K141" s="104">
        <v>7</v>
      </c>
      <c r="L141" s="106">
        <v>20.333333333333332</v>
      </c>
      <c r="M141" s="107">
        <f>IF(B141="",0,K141-L141)</f>
        <v>-13.333333333333332</v>
      </c>
      <c r="O141" s="102"/>
      <c r="Q141" s="102"/>
      <c r="R141" s="102"/>
      <c r="S141" s="102"/>
    </row>
    <row r="142" spans="1:19" x14ac:dyDescent="0.25">
      <c r="B142" s="120" t="s">
        <v>93</v>
      </c>
      <c r="C142" s="105">
        <v>0.25</v>
      </c>
      <c r="D142" s="104">
        <v>14</v>
      </c>
      <c r="E142" s="104" t="s">
        <v>22</v>
      </c>
      <c r="F142" s="104" t="s">
        <v>39</v>
      </c>
      <c r="G142" s="104">
        <v>39</v>
      </c>
      <c r="H142" s="106">
        <v>20.333333333333336</v>
      </c>
      <c r="I142" s="107">
        <f>IF(B142="",0,G142-H142)</f>
        <v>18.666666666666664</v>
      </c>
      <c r="J142" s="104" t="s">
        <v>25</v>
      </c>
      <c r="K142" s="104">
        <v>38</v>
      </c>
      <c r="L142" s="106">
        <v>20.541666666666664</v>
      </c>
      <c r="M142" s="107">
        <f>IF(B142="",0,K142-L142)</f>
        <v>17.458333333333336</v>
      </c>
      <c r="O142" s="102"/>
      <c r="Q142" s="102"/>
      <c r="R142" s="102"/>
      <c r="S142" s="102"/>
    </row>
    <row r="143" spans="1:19" x14ac:dyDescent="0.25">
      <c r="B143" s="104" t="s">
        <v>93</v>
      </c>
      <c r="C143" s="105">
        <v>0.24620424954834008</v>
      </c>
      <c r="D143" s="104">
        <v>1</v>
      </c>
      <c r="E143" s="104" t="s">
        <v>31</v>
      </c>
      <c r="F143" s="104" t="s">
        <v>39</v>
      </c>
      <c r="G143" s="104">
        <v>24</v>
      </c>
      <c r="H143" s="106">
        <v>23.625</v>
      </c>
      <c r="I143" s="107">
        <f>IF(B143="",0,G143-H143)</f>
        <v>0.375</v>
      </c>
      <c r="J143" s="104" t="s">
        <v>80</v>
      </c>
      <c r="K143" s="104">
        <v>21</v>
      </c>
      <c r="L143" s="106">
        <v>22.09375</v>
      </c>
      <c r="M143" s="107">
        <f>IF(B143="",0,K143-L143)</f>
        <v>-1.09375</v>
      </c>
      <c r="O143" s="102"/>
      <c r="Q143" s="102"/>
      <c r="R143" s="102"/>
      <c r="S143" s="102"/>
    </row>
    <row r="144" spans="1:19" x14ac:dyDescent="0.25">
      <c r="B144" s="120" t="s">
        <v>93</v>
      </c>
      <c r="C144" s="105">
        <v>0.24569685082270898</v>
      </c>
      <c r="D144" s="104">
        <v>11</v>
      </c>
      <c r="E144" s="104" t="s">
        <v>29</v>
      </c>
      <c r="F144" s="104" t="s">
        <v>38</v>
      </c>
      <c r="G144" s="104">
        <v>30</v>
      </c>
      <c r="H144" s="106">
        <v>22.055555555555557</v>
      </c>
      <c r="I144" s="107">
        <f>IF(B144="",0,G144-H144)</f>
        <v>7.9444444444444429</v>
      </c>
      <c r="J144" s="104" t="s">
        <v>16</v>
      </c>
      <c r="K144" s="104">
        <v>20</v>
      </c>
      <c r="L144" s="106">
        <v>19.166666666666664</v>
      </c>
      <c r="M144" s="107">
        <f>IF(B144="",0,K144-L144)</f>
        <v>0.8333333333333357</v>
      </c>
      <c r="O144" s="102"/>
      <c r="Q144" s="102"/>
      <c r="R144" s="102"/>
      <c r="S144" s="102"/>
    </row>
    <row r="145" spans="1:19" x14ac:dyDescent="0.25">
      <c r="B145" s="120" t="s">
        <v>94</v>
      </c>
      <c r="C145" s="105">
        <v>0.24415944366055228</v>
      </c>
      <c r="D145" s="104">
        <v>13</v>
      </c>
      <c r="E145" s="104" t="s">
        <v>20</v>
      </c>
      <c r="F145" s="104" t="s">
        <v>38</v>
      </c>
      <c r="G145" s="104">
        <v>10</v>
      </c>
      <c r="H145" s="106">
        <v>24.291666666666664</v>
      </c>
      <c r="I145" s="107">
        <f>IF(B145="",0,G145-H145)</f>
        <v>-14.291666666666664</v>
      </c>
      <c r="J145" s="104" t="s">
        <v>5</v>
      </c>
      <c r="K145" s="104">
        <v>24</v>
      </c>
      <c r="L145" s="106">
        <v>21.041666666666668</v>
      </c>
      <c r="M145" s="107">
        <f>IF(B145="",0,K145-L145)</f>
        <v>2.9583333333333321</v>
      </c>
      <c r="O145" s="102"/>
      <c r="Q145" s="102"/>
      <c r="R145" s="102"/>
      <c r="S145" s="102"/>
    </row>
    <row r="146" spans="1:19" x14ac:dyDescent="0.25">
      <c r="A146" s="103" t="s">
        <v>159</v>
      </c>
      <c r="B146" s="104" t="s">
        <v>93</v>
      </c>
      <c r="C146" s="105">
        <v>0.24383989790116678</v>
      </c>
      <c r="D146" s="104">
        <v>4</v>
      </c>
      <c r="E146" s="104" t="s">
        <v>14</v>
      </c>
      <c r="F146" s="104" t="s">
        <v>39</v>
      </c>
      <c r="G146" s="104">
        <v>29</v>
      </c>
      <c r="H146" s="106">
        <v>25.5</v>
      </c>
      <c r="I146" s="107">
        <f>IF(B146="",0,G146-H146)</f>
        <v>3.5</v>
      </c>
      <c r="J146" s="104" t="s">
        <v>11</v>
      </c>
      <c r="K146" s="104">
        <v>20</v>
      </c>
      <c r="L146" s="106">
        <v>21.333333333333336</v>
      </c>
      <c r="M146" s="107">
        <f>IF(B146="",0,K146-L146)</f>
        <v>-1.3333333333333357</v>
      </c>
      <c r="O146" s="102"/>
      <c r="Q146" s="102"/>
      <c r="R146" s="102"/>
      <c r="S146" s="102"/>
    </row>
    <row r="147" spans="1:19" x14ac:dyDescent="0.25">
      <c r="A147" s="103" t="s">
        <v>102</v>
      </c>
      <c r="B147" s="104" t="s">
        <v>94</v>
      </c>
      <c r="C147" s="105">
        <v>0.24161313523998948</v>
      </c>
      <c r="D147" s="104">
        <v>1</v>
      </c>
      <c r="E147" s="104" t="s">
        <v>15</v>
      </c>
      <c r="F147" s="104" t="s">
        <v>39</v>
      </c>
      <c r="G147" s="104">
        <v>27</v>
      </c>
      <c r="H147" s="106">
        <v>23.5</v>
      </c>
      <c r="I147" s="107">
        <f>IF(B147="",0,G147-H147)</f>
        <v>3.5</v>
      </c>
      <c r="J147" s="104" t="s">
        <v>14</v>
      </c>
      <c r="K147" s="104">
        <v>42</v>
      </c>
      <c r="L147" s="106">
        <v>19.96875</v>
      </c>
      <c r="M147" s="107">
        <f>IF(B147="",0,K147-L147)</f>
        <v>22.03125</v>
      </c>
      <c r="O147" s="102"/>
      <c r="Q147" s="102"/>
      <c r="R147" s="102"/>
      <c r="S147" s="102"/>
    </row>
    <row r="148" spans="1:19" x14ac:dyDescent="0.25">
      <c r="B148" s="120" t="s">
        <v>94</v>
      </c>
      <c r="C148" s="105">
        <v>0.24022883295194508</v>
      </c>
      <c r="D148" s="104">
        <v>11</v>
      </c>
      <c r="E148" s="104" t="s">
        <v>71</v>
      </c>
      <c r="F148" s="104" t="s">
        <v>38</v>
      </c>
      <c r="G148" s="104">
        <v>7</v>
      </c>
      <c r="H148" s="106">
        <v>25.611111111111107</v>
      </c>
      <c r="I148" s="107">
        <f>IF(B148="",0,G148-H148)</f>
        <v>-18.611111111111107</v>
      </c>
      <c r="J148" s="104" t="s">
        <v>23</v>
      </c>
      <c r="K148" s="104">
        <v>24</v>
      </c>
      <c r="L148" s="106">
        <v>21.055555555555557</v>
      </c>
      <c r="M148" s="107">
        <f>IF(B148="",0,K148-L148)</f>
        <v>2.9444444444444429</v>
      </c>
      <c r="O148" s="102"/>
      <c r="Q148" s="102"/>
      <c r="R148" s="102"/>
      <c r="S148" s="102"/>
    </row>
    <row r="149" spans="1:19" x14ac:dyDescent="0.25">
      <c r="A149" s="121" t="s">
        <v>195</v>
      </c>
      <c r="B149" s="104" t="s">
        <v>94</v>
      </c>
      <c r="C149" s="105">
        <v>0.23715156824572792</v>
      </c>
      <c r="D149" s="104">
        <v>7</v>
      </c>
      <c r="E149" s="104" t="s">
        <v>31</v>
      </c>
      <c r="F149" s="104" t="s">
        <v>38</v>
      </c>
      <c r="G149" s="104">
        <v>0</v>
      </c>
      <c r="H149" s="106">
        <v>21.716666666666669</v>
      </c>
      <c r="I149" s="107">
        <f>IF(B149="",0,G149-H149)</f>
        <v>-21.716666666666669</v>
      </c>
      <c r="J149" s="104" t="s">
        <v>80</v>
      </c>
      <c r="K149" s="104">
        <v>21</v>
      </c>
      <c r="L149" s="106">
        <v>19.366666666666667</v>
      </c>
      <c r="M149" s="107">
        <f>IF(B149="",0,K149-L149)</f>
        <v>1.6333333333333329</v>
      </c>
      <c r="O149" s="102"/>
      <c r="Q149" s="102"/>
      <c r="R149" s="102"/>
      <c r="S149" s="102"/>
    </row>
    <row r="150" spans="1:19" x14ac:dyDescent="0.25">
      <c r="B150" s="104" t="s">
        <v>93</v>
      </c>
      <c r="C150" s="105">
        <v>0.23686696950032443</v>
      </c>
      <c r="D150" s="104">
        <v>7</v>
      </c>
      <c r="E150" s="104" t="s">
        <v>9</v>
      </c>
      <c r="F150" s="104" t="s">
        <v>39</v>
      </c>
      <c r="G150" s="104">
        <v>30</v>
      </c>
      <c r="H150" s="106">
        <v>21</v>
      </c>
      <c r="I150" s="107">
        <f>IF(B150="",0,G150-H150)</f>
        <v>9</v>
      </c>
      <c r="J150" s="104" t="s">
        <v>29</v>
      </c>
      <c r="K150" s="104">
        <v>27</v>
      </c>
      <c r="L150" s="106">
        <v>19.200000000000003</v>
      </c>
      <c r="M150" s="107">
        <f>IF(B150="",0,K150-L150)</f>
        <v>7.7999999999999972</v>
      </c>
      <c r="O150" s="102"/>
      <c r="Q150" s="102"/>
      <c r="R150" s="102"/>
      <c r="S150" s="102"/>
    </row>
    <row r="151" spans="1:19" x14ac:dyDescent="0.25">
      <c r="B151" s="120" t="s">
        <v>93</v>
      </c>
      <c r="C151" s="105">
        <v>0.23667509390144537</v>
      </c>
      <c r="D151" s="104">
        <v>13</v>
      </c>
      <c r="E151" s="104" t="s">
        <v>23</v>
      </c>
      <c r="F151" s="104" t="s">
        <v>38</v>
      </c>
      <c r="G151" s="104">
        <v>14</v>
      </c>
      <c r="H151" s="106">
        <v>22.041666666666664</v>
      </c>
      <c r="I151" s="107">
        <f>IF(B151="",0,G151-H151)</f>
        <v>-8.0416666666666643</v>
      </c>
      <c r="J151" s="104" t="s">
        <v>8</v>
      </c>
      <c r="K151" s="104">
        <v>9</v>
      </c>
      <c r="L151" s="106">
        <v>19.916666666666664</v>
      </c>
      <c r="M151" s="107">
        <f>IF(B151="",0,K151-L151)</f>
        <v>-10.916666666666664</v>
      </c>
      <c r="O151" s="102"/>
      <c r="Q151" s="102"/>
      <c r="R151" s="102"/>
      <c r="S151" s="102"/>
    </row>
    <row r="152" spans="1:19" x14ac:dyDescent="0.25">
      <c r="B152" s="120" t="s">
        <v>94</v>
      </c>
      <c r="C152" s="105">
        <v>0.23566876566798495</v>
      </c>
      <c r="D152" s="104">
        <v>13</v>
      </c>
      <c r="E152" s="104" t="s">
        <v>14</v>
      </c>
      <c r="F152" s="104" t="s">
        <v>38</v>
      </c>
      <c r="G152" s="104">
        <v>31</v>
      </c>
      <c r="H152" s="106">
        <v>24.625</v>
      </c>
      <c r="I152" s="107">
        <f>IF(B152="",0,G152-H152)</f>
        <v>6.375</v>
      </c>
      <c r="J152" s="104" t="s">
        <v>18</v>
      </c>
      <c r="K152" s="104">
        <v>38</v>
      </c>
      <c r="L152" s="106">
        <v>22.5</v>
      </c>
      <c r="M152" s="107">
        <f>IF(B152="",0,K152-L152)</f>
        <v>15.5</v>
      </c>
      <c r="O152" s="102"/>
      <c r="Q152" s="102"/>
      <c r="R152" s="102"/>
      <c r="S152" s="102"/>
    </row>
    <row r="153" spans="1:19" x14ac:dyDescent="0.25">
      <c r="B153" s="120" t="s">
        <v>94</v>
      </c>
      <c r="C153" s="105">
        <v>0.22843017528522042</v>
      </c>
      <c r="D153" s="104">
        <v>9</v>
      </c>
      <c r="E153" s="104" t="s">
        <v>4</v>
      </c>
      <c r="F153" s="104" t="s">
        <v>39</v>
      </c>
      <c r="G153" s="104">
        <v>17</v>
      </c>
      <c r="H153" s="106">
        <v>23.785714285714285</v>
      </c>
      <c r="I153" s="107">
        <f>IF(B153="",0,G153-H153)</f>
        <v>-6.7857142857142847</v>
      </c>
      <c r="J153" s="104" t="s">
        <v>35</v>
      </c>
      <c r="K153" s="104">
        <v>30</v>
      </c>
      <c r="L153" s="106">
        <v>24.071428571428569</v>
      </c>
      <c r="M153" s="107">
        <f>IF(B153="",0,K153-L153)</f>
        <v>5.9285714285714306</v>
      </c>
      <c r="O153" s="102"/>
      <c r="Q153" s="102"/>
      <c r="R153" s="102"/>
      <c r="S153" s="102"/>
    </row>
    <row r="154" spans="1:19" x14ac:dyDescent="0.25">
      <c r="A154" s="121" t="s">
        <v>204</v>
      </c>
      <c r="B154" s="120" t="s">
        <v>93</v>
      </c>
      <c r="C154" s="105">
        <v>0.22649071524109057</v>
      </c>
      <c r="D154" s="104">
        <v>8</v>
      </c>
      <c r="E154" s="104" t="s">
        <v>15</v>
      </c>
      <c r="F154" s="104" t="s">
        <v>39</v>
      </c>
      <c r="G154" s="104">
        <v>21</v>
      </c>
      <c r="H154" s="106">
        <v>23.285714285714285</v>
      </c>
      <c r="I154" s="107">
        <f>IF(B154="",0,G154-H154)</f>
        <v>-2.2857142857142847</v>
      </c>
      <c r="J154" s="104" t="s">
        <v>80</v>
      </c>
      <c r="K154" s="104">
        <v>13</v>
      </c>
      <c r="L154" s="106">
        <v>21.642857142857146</v>
      </c>
      <c r="M154" s="107">
        <f>IF(B154="",0,K154-L154)</f>
        <v>-8.6428571428571459</v>
      </c>
      <c r="O154" s="102"/>
      <c r="Q154" s="102"/>
      <c r="R154" s="102"/>
      <c r="S154" s="102"/>
    </row>
    <row r="155" spans="1:19" x14ac:dyDescent="0.25">
      <c r="B155" s="104" t="s">
        <v>94</v>
      </c>
      <c r="C155" s="105">
        <v>0.22025435881562561</v>
      </c>
      <c r="D155" s="104">
        <v>1</v>
      </c>
      <c r="E155" s="104" t="s">
        <v>12</v>
      </c>
      <c r="F155" s="104" t="s">
        <v>39</v>
      </c>
      <c r="G155" s="104">
        <v>7</v>
      </c>
      <c r="H155" s="106">
        <v>21.21875</v>
      </c>
      <c r="I155" s="107">
        <f>IF(B155="",0,G155-H155)</f>
        <v>-14.21875</v>
      </c>
      <c r="J155" s="104" t="s">
        <v>19</v>
      </c>
      <c r="K155" s="104">
        <v>29</v>
      </c>
      <c r="L155" s="106">
        <v>20.1875</v>
      </c>
      <c r="M155" s="107">
        <f>IF(B155="",0,K155-L155)</f>
        <v>8.8125</v>
      </c>
      <c r="O155" s="102"/>
      <c r="Q155" s="102"/>
      <c r="R155" s="102"/>
      <c r="S155" s="102"/>
    </row>
    <row r="156" spans="1:19" x14ac:dyDescent="0.25">
      <c r="A156" s="103" t="s">
        <v>103</v>
      </c>
      <c r="B156" s="104" t="s">
        <v>93</v>
      </c>
      <c r="C156" s="105">
        <v>0.21967671626851371</v>
      </c>
      <c r="D156" s="104">
        <v>1</v>
      </c>
      <c r="E156" s="104" t="s">
        <v>27</v>
      </c>
      <c r="F156" s="104" t="s">
        <v>39</v>
      </c>
      <c r="G156" s="104">
        <v>19</v>
      </c>
      <c r="H156" s="106">
        <v>22.03125</v>
      </c>
      <c r="I156" s="107">
        <f>IF(B156="",0,G156-H156)</f>
        <v>-3.03125</v>
      </c>
      <c r="J156" s="104" t="s">
        <v>34</v>
      </c>
      <c r="K156" s="104">
        <v>3</v>
      </c>
      <c r="L156" s="106">
        <v>19.25</v>
      </c>
      <c r="M156" s="107">
        <f>IF(B156="",0,K156-L156)</f>
        <v>-16.25</v>
      </c>
      <c r="O156" s="102"/>
      <c r="Q156" s="102"/>
      <c r="R156" s="102"/>
      <c r="S156" s="102"/>
    </row>
    <row r="157" spans="1:19" x14ac:dyDescent="0.25">
      <c r="A157" s="103" t="s">
        <v>151</v>
      </c>
      <c r="B157" s="104" t="s">
        <v>94</v>
      </c>
      <c r="C157" s="105">
        <v>0.21880618482560232</v>
      </c>
      <c r="D157" s="104">
        <v>4</v>
      </c>
      <c r="E157" s="104" t="s">
        <v>17</v>
      </c>
      <c r="F157" s="104" t="s">
        <v>38</v>
      </c>
      <c r="G157" s="104">
        <v>10</v>
      </c>
      <c r="H157" s="106">
        <v>24.166666666666664</v>
      </c>
      <c r="I157" s="107">
        <f>IF(B157="",0,G157-H157)</f>
        <v>-14.166666666666664</v>
      </c>
      <c r="J157" s="104" t="s">
        <v>31</v>
      </c>
      <c r="K157" s="104">
        <v>16</v>
      </c>
      <c r="L157" s="106">
        <v>24.166666666666664</v>
      </c>
      <c r="M157" s="107">
        <f>IF(B157="",0,K157-L157)</f>
        <v>-8.1666666666666643</v>
      </c>
      <c r="O157" s="102"/>
      <c r="Q157" s="102"/>
      <c r="R157" s="102"/>
      <c r="S157" s="102"/>
    </row>
    <row r="158" spans="1:19" x14ac:dyDescent="0.25">
      <c r="A158" s="103" t="s">
        <v>118</v>
      </c>
      <c r="B158" s="113" t="s">
        <v>93</v>
      </c>
      <c r="C158" s="112">
        <v>0.21687499999999998</v>
      </c>
      <c r="D158" s="113">
        <v>2</v>
      </c>
      <c r="E158" s="111" t="s">
        <v>5</v>
      </c>
      <c r="F158" s="111" t="s">
        <v>39</v>
      </c>
      <c r="G158" s="111">
        <v>12</v>
      </c>
      <c r="H158" s="114">
        <v>16</v>
      </c>
      <c r="I158" s="107">
        <f>IF(B158="",0,G158-H158)</f>
        <v>-4</v>
      </c>
      <c r="J158" s="111" t="s">
        <v>26</v>
      </c>
      <c r="K158" s="111">
        <v>9</v>
      </c>
      <c r="L158" s="114">
        <v>10</v>
      </c>
      <c r="M158" s="107">
        <f>IF(B158="",0,K158-L158)</f>
        <v>-1</v>
      </c>
      <c r="O158" s="102"/>
      <c r="Q158" s="102"/>
      <c r="R158" s="102"/>
      <c r="S158" s="102"/>
    </row>
    <row r="159" spans="1:19" x14ac:dyDescent="0.25">
      <c r="B159" s="120" t="s">
        <v>94</v>
      </c>
      <c r="C159" s="105">
        <v>0.2137178839478307</v>
      </c>
      <c r="D159" s="104">
        <v>16</v>
      </c>
      <c r="E159" s="104" t="s">
        <v>35</v>
      </c>
      <c r="F159" s="104" t="s">
        <v>38</v>
      </c>
      <c r="G159" s="104">
        <v>17</v>
      </c>
      <c r="H159" s="106">
        <v>23.678571428571431</v>
      </c>
      <c r="I159" s="107">
        <f>IF(B159="",0,G159-H159)</f>
        <v>-6.6785714285714306</v>
      </c>
      <c r="J159" s="104" t="s">
        <v>24</v>
      </c>
      <c r="K159" s="104">
        <v>26</v>
      </c>
      <c r="L159" s="106">
        <v>20.428571428571431</v>
      </c>
      <c r="M159" s="107">
        <f>IF(B159="",0,K159-L159)</f>
        <v>5.5714285714285694</v>
      </c>
      <c r="O159" s="102"/>
      <c r="Q159" s="102"/>
      <c r="R159" s="102"/>
      <c r="S159" s="102"/>
    </row>
    <row r="160" spans="1:19" x14ac:dyDescent="0.25">
      <c r="A160" s="103" t="s">
        <v>171</v>
      </c>
      <c r="B160" s="104" t="s">
        <v>93</v>
      </c>
      <c r="C160" s="105">
        <v>0.20905133334573942</v>
      </c>
      <c r="D160" s="104">
        <v>5</v>
      </c>
      <c r="E160" s="104" t="s">
        <v>4</v>
      </c>
      <c r="F160" s="104" t="s">
        <v>38</v>
      </c>
      <c r="G160" s="104">
        <v>35</v>
      </c>
      <c r="H160" s="106">
        <v>24.875</v>
      </c>
      <c r="I160" s="107">
        <f>IF(B160="",0,G160-H160)</f>
        <v>10.125</v>
      </c>
      <c r="J160" s="104" t="s">
        <v>27</v>
      </c>
      <c r="K160" s="104">
        <v>31</v>
      </c>
      <c r="L160" s="106">
        <v>21.875</v>
      </c>
      <c r="M160" s="107">
        <f>IF(B160="",0,K160-L160)</f>
        <v>9.125</v>
      </c>
      <c r="O160" s="102"/>
      <c r="Q160" s="102"/>
      <c r="R160" s="102"/>
      <c r="S160" s="102"/>
    </row>
    <row r="161" spans="1:19" x14ac:dyDescent="0.25">
      <c r="B161" s="120" t="s">
        <v>93</v>
      </c>
      <c r="C161" s="105">
        <v>0.20732533906926751</v>
      </c>
      <c r="D161" s="104">
        <v>16</v>
      </c>
      <c r="E161" s="104" t="s">
        <v>33</v>
      </c>
      <c r="F161" s="104" t="s">
        <v>39</v>
      </c>
      <c r="G161" s="104">
        <v>23</v>
      </c>
      <c r="H161" s="106">
        <v>21.464285714285715</v>
      </c>
      <c r="I161" s="107">
        <f>IF(B161="",0,G161-H161)</f>
        <v>1.5357142857142847</v>
      </c>
      <c r="J161" s="104" t="s">
        <v>34</v>
      </c>
      <c r="K161" s="104">
        <v>0</v>
      </c>
      <c r="L161" s="106">
        <v>20.178571428571431</v>
      </c>
      <c r="M161" s="107">
        <f>IF(B161="",0,K161-L161)</f>
        <v>-20.178571428571431</v>
      </c>
      <c r="O161" s="102"/>
      <c r="Q161" s="102"/>
      <c r="R161" s="102"/>
      <c r="S161" s="102"/>
    </row>
    <row r="162" spans="1:19" x14ac:dyDescent="0.25">
      <c r="A162" s="103" t="s">
        <v>180</v>
      </c>
      <c r="B162" s="104" t="s">
        <v>93</v>
      </c>
      <c r="C162" s="105">
        <v>0.20657367696646881</v>
      </c>
      <c r="D162" s="104">
        <v>6</v>
      </c>
      <c r="E162" s="104" t="s">
        <v>15</v>
      </c>
      <c r="F162" s="104" t="s">
        <v>38</v>
      </c>
      <c r="G162" s="104">
        <v>24</v>
      </c>
      <c r="H162" s="106">
        <v>25.4</v>
      </c>
      <c r="I162" s="107">
        <f>IF(B162="",0,G162-H162)</f>
        <v>-1.3999999999999986</v>
      </c>
      <c r="J162" s="104" t="s">
        <v>18</v>
      </c>
      <c r="K162" s="104">
        <v>17</v>
      </c>
      <c r="L162" s="106">
        <v>23.4</v>
      </c>
      <c r="M162" s="107">
        <f>IF(B162="",0,K162-L162)</f>
        <v>-6.3999999999999986</v>
      </c>
      <c r="O162" s="102"/>
      <c r="Q162" s="102"/>
      <c r="R162" s="102"/>
      <c r="S162" s="102"/>
    </row>
    <row r="163" spans="1:19" x14ac:dyDescent="0.25">
      <c r="B163" s="120" t="s">
        <v>93</v>
      </c>
      <c r="C163" s="105">
        <v>0.20081072245831974</v>
      </c>
      <c r="D163" s="104">
        <v>11</v>
      </c>
      <c r="E163" s="104" t="s">
        <v>35</v>
      </c>
      <c r="F163" s="104" t="s">
        <v>38</v>
      </c>
      <c r="G163" s="104">
        <v>27</v>
      </c>
      <c r="H163" s="106">
        <v>24.333333333333336</v>
      </c>
      <c r="I163" s="107">
        <f>IF(B163="",0,G163-H163)</f>
        <v>2.6666666666666643</v>
      </c>
      <c r="J163" s="104" t="s">
        <v>10</v>
      </c>
      <c r="K163" s="104">
        <v>24</v>
      </c>
      <c r="L163" s="106">
        <v>20</v>
      </c>
      <c r="M163" s="107">
        <f>IF(B163="",0,K163-L163)</f>
        <v>4</v>
      </c>
      <c r="O163" s="102"/>
      <c r="Q163" s="102"/>
      <c r="R163" s="102"/>
      <c r="S163" s="102"/>
    </row>
    <row r="164" spans="1:19" x14ac:dyDescent="0.25">
      <c r="B164" s="120" t="s">
        <v>94</v>
      </c>
      <c r="C164" s="105">
        <v>0.19531442434084453</v>
      </c>
      <c r="D164" s="104">
        <v>13</v>
      </c>
      <c r="E164" s="104" t="s">
        <v>10</v>
      </c>
      <c r="F164" s="104" t="s">
        <v>39</v>
      </c>
      <c r="G164" s="104">
        <v>14</v>
      </c>
      <c r="H164" s="106">
        <v>20.375</v>
      </c>
      <c r="I164" s="107">
        <f>IF(B164="",0,G164-H164)</f>
        <v>-6.375</v>
      </c>
      <c r="J164" s="104" t="s">
        <v>26</v>
      </c>
      <c r="K164" s="104">
        <v>15</v>
      </c>
      <c r="L164" s="106">
        <v>19.541666666666664</v>
      </c>
      <c r="M164" s="107">
        <f>IF(B164="",0,K164-L164)</f>
        <v>-4.5416666666666643</v>
      </c>
      <c r="O164" s="102"/>
      <c r="Q164" s="102"/>
      <c r="R164" s="102"/>
      <c r="S164" s="102"/>
    </row>
    <row r="165" spans="1:19" x14ac:dyDescent="0.25">
      <c r="A165" s="121" t="s">
        <v>200</v>
      </c>
      <c r="B165" s="104" t="s">
        <v>94</v>
      </c>
      <c r="C165" s="105">
        <v>0.19499018758403841</v>
      </c>
      <c r="D165" s="104">
        <v>8</v>
      </c>
      <c r="E165" s="104" t="s">
        <v>16</v>
      </c>
      <c r="F165" s="104" t="s">
        <v>38</v>
      </c>
      <c r="G165" s="104">
        <v>0</v>
      </c>
      <c r="H165" s="106">
        <v>18.238095238095237</v>
      </c>
      <c r="I165" s="107">
        <f>IF(B165="",0,G165-H165)</f>
        <v>-18.238095238095237</v>
      </c>
      <c r="J165" s="104" t="s">
        <v>25</v>
      </c>
      <c r="K165" s="104">
        <v>40</v>
      </c>
      <c r="L165" s="106">
        <v>18.61904761904762</v>
      </c>
      <c r="M165" s="107">
        <f>IF(B165="",0,K165-L165)</f>
        <v>21.38095238095238</v>
      </c>
    </row>
    <row r="166" spans="1:19" x14ac:dyDescent="0.25">
      <c r="A166" s="121" t="s">
        <v>202</v>
      </c>
      <c r="B166" s="120" t="s">
        <v>93</v>
      </c>
      <c r="C166" s="105">
        <v>0.19026794128469232</v>
      </c>
      <c r="D166" s="104">
        <v>8</v>
      </c>
      <c r="E166" s="104" t="s">
        <v>9</v>
      </c>
      <c r="F166" s="104" t="s">
        <v>39</v>
      </c>
      <c r="G166" s="104">
        <v>34</v>
      </c>
      <c r="H166" s="106">
        <v>21.05952380952381</v>
      </c>
      <c r="I166" s="107">
        <f>IF(B166="",0,G166-H166)</f>
        <v>12.94047619047619</v>
      </c>
      <c r="J166" s="104" t="s">
        <v>17</v>
      </c>
      <c r="K166" s="104">
        <v>14</v>
      </c>
      <c r="L166" s="106">
        <v>19.488095238095237</v>
      </c>
      <c r="M166" s="107">
        <f>IF(B166="",0,K166-L166)</f>
        <v>-5.4880952380952372</v>
      </c>
    </row>
    <row r="167" spans="1:19" x14ac:dyDescent="0.25">
      <c r="A167" s="103" t="s">
        <v>181</v>
      </c>
      <c r="B167" s="104" t="s">
        <v>94</v>
      </c>
      <c r="C167" s="105">
        <v>0.1872759103641457</v>
      </c>
      <c r="D167" s="104">
        <v>6</v>
      </c>
      <c r="E167" s="104" t="s">
        <v>8</v>
      </c>
      <c r="F167" s="104" t="s">
        <v>39</v>
      </c>
      <c r="G167" s="104">
        <v>17</v>
      </c>
      <c r="H167" s="106">
        <v>21.375</v>
      </c>
      <c r="I167" s="107">
        <f>IF(B167="",0,G167-H167)</f>
        <v>-4.375</v>
      </c>
      <c r="J167" s="104" t="s">
        <v>16</v>
      </c>
      <c r="K167" s="104">
        <v>20</v>
      </c>
      <c r="L167" s="106">
        <v>16.25</v>
      </c>
      <c r="M167" s="107">
        <f>IF(B167="",0,K167-L167)</f>
        <v>3.75</v>
      </c>
    </row>
    <row r="168" spans="1:19" x14ac:dyDescent="0.25">
      <c r="A168" s="103" t="s">
        <v>131</v>
      </c>
      <c r="B168" s="111" t="s">
        <v>94</v>
      </c>
      <c r="C168" s="112">
        <v>0.18365220671101901</v>
      </c>
      <c r="D168" s="113">
        <v>3</v>
      </c>
      <c r="E168" s="111" t="s">
        <v>21</v>
      </c>
      <c r="F168" s="111" t="s">
        <v>38</v>
      </c>
      <c r="G168" s="111">
        <v>28</v>
      </c>
      <c r="H168" s="114">
        <v>22.5</v>
      </c>
      <c r="I168" s="107">
        <f>IF(B168="",0,G168-H168)</f>
        <v>5.5</v>
      </c>
      <c r="J168" s="111" t="s">
        <v>30</v>
      </c>
      <c r="K168" s="111">
        <v>31</v>
      </c>
      <c r="L168" s="114">
        <v>16.75</v>
      </c>
      <c r="M168" s="107">
        <f>IF(B168="",0,K168-L168)</f>
        <v>14.25</v>
      </c>
    </row>
    <row r="169" spans="1:19" x14ac:dyDescent="0.25">
      <c r="B169" s="120" t="s">
        <v>93</v>
      </c>
      <c r="C169" s="105">
        <v>0.17958174587092388</v>
      </c>
      <c r="D169" s="104">
        <v>12</v>
      </c>
      <c r="E169" s="104" t="s">
        <v>25</v>
      </c>
      <c r="F169" s="104" t="s">
        <v>39</v>
      </c>
      <c r="G169" s="104">
        <v>23</v>
      </c>
      <c r="H169" s="106">
        <v>23.944444444444443</v>
      </c>
      <c r="I169" s="107">
        <f>IF(B169="",0,G169-H169)</f>
        <v>-0.94444444444444287</v>
      </c>
      <c r="J169" s="104" t="s">
        <v>12</v>
      </c>
      <c r="K169" s="104">
        <v>16</v>
      </c>
      <c r="L169" s="106">
        <v>22.611111111111111</v>
      </c>
      <c r="M169" s="107">
        <f>IF(B169="",0,K169-L169)</f>
        <v>-6.6111111111111107</v>
      </c>
    </row>
    <row r="170" spans="1:19" x14ac:dyDescent="0.25">
      <c r="A170" s="103" t="s">
        <v>184</v>
      </c>
      <c r="B170" s="104" t="s">
        <v>94</v>
      </c>
      <c r="C170" s="105">
        <v>0.17917628191172841</v>
      </c>
      <c r="D170" s="104">
        <v>6</v>
      </c>
      <c r="E170" s="104" t="s">
        <v>17</v>
      </c>
      <c r="F170" s="104" t="s">
        <v>39</v>
      </c>
      <c r="G170" s="104">
        <v>16</v>
      </c>
      <c r="H170" s="106">
        <v>22.3</v>
      </c>
      <c r="I170" s="107">
        <f>IF(B170="",0,G170-H170)</f>
        <v>-6.3000000000000007</v>
      </c>
      <c r="J170" s="104" t="s">
        <v>80</v>
      </c>
      <c r="K170" s="104">
        <v>17</v>
      </c>
      <c r="L170" s="106">
        <v>20.8</v>
      </c>
      <c r="M170" s="107">
        <f>IF(B170="",0,K170-L170)</f>
        <v>-3.8000000000000007</v>
      </c>
    </row>
    <row r="171" spans="1:19" x14ac:dyDescent="0.25">
      <c r="B171" s="120" t="s">
        <v>93</v>
      </c>
      <c r="C171" s="105">
        <v>0.17912590682613375</v>
      </c>
      <c r="D171" s="104">
        <v>16</v>
      </c>
      <c r="E171" s="104" t="s">
        <v>7</v>
      </c>
      <c r="F171" s="104" t="s">
        <v>39</v>
      </c>
      <c r="G171" s="104">
        <v>23</v>
      </c>
      <c r="H171" s="106">
        <v>24.392857142857142</v>
      </c>
      <c r="I171" s="107">
        <f>IF(B171="",0,G171-H171)</f>
        <v>-1.3928571428571423</v>
      </c>
      <c r="J171" s="104" t="s">
        <v>8</v>
      </c>
      <c r="K171" s="104">
        <v>13</v>
      </c>
      <c r="L171" s="106">
        <v>21.428571428571431</v>
      </c>
      <c r="M171" s="107">
        <f>IF(B171="",0,K171-L171)</f>
        <v>-8.4285714285714306</v>
      </c>
    </row>
    <row r="172" spans="1:19" x14ac:dyDescent="0.25">
      <c r="B172" s="120" t="s">
        <v>94</v>
      </c>
      <c r="C172" s="105">
        <v>0.17741495912819466</v>
      </c>
      <c r="D172" s="104">
        <v>15</v>
      </c>
      <c r="E172" s="104" t="s">
        <v>80</v>
      </c>
      <c r="F172" s="104" t="s">
        <v>38</v>
      </c>
      <c r="G172" s="104">
        <v>13</v>
      </c>
      <c r="H172" s="106">
        <v>22.576923076923077</v>
      </c>
      <c r="I172" s="107">
        <f>IF(B172="",0,G172-H172)</f>
        <v>-9.5769230769230766</v>
      </c>
      <c r="J172" s="104" t="s">
        <v>14</v>
      </c>
      <c r="K172" s="104">
        <v>30</v>
      </c>
      <c r="L172" s="106">
        <v>21.307692307692307</v>
      </c>
      <c r="M172" s="107">
        <f>IF(B172="",0,K172-L172)</f>
        <v>8.6923076923076934</v>
      </c>
    </row>
    <row r="173" spans="1:19" x14ac:dyDescent="0.25">
      <c r="B173" s="120" t="s">
        <v>94</v>
      </c>
      <c r="C173" s="105">
        <v>0.17725726785675588</v>
      </c>
      <c r="D173" s="104">
        <v>9</v>
      </c>
      <c r="E173" s="104" t="s">
        <v>16</v>
      </c>
      <c r="F173" s="104" t="s">
        <v>39</v>
      </c>
      <c r="G173" s="104">
        <v>24</v>
      </c>
      <c r="H173" s="106">
        <v>18.446428571428569</v>
      </c>
      <c r="I173" s="107">
        <f>IF(B173="",0,G173-H173)</f>
        <v>5.5535714285714306</v>
      </c>
      <c r="J173" s="104" t="s">
        <v>17</v>
      </c>
      <c r="K173" s="104">
        <v>27</v>
      </c>
      <c r="L173" s="106">
        <v>21.419642857142858</v>
      </c>
      <c r="M173" s="107">
        <f>IF(B173="",0,K173-L173)</f>
        <v>5.5803571428571423</v>
      </c>
    </row>
    <row r="174" spans="1:19" x14ac:dyDescent="0.25">
      <c r="A174" s="103" t="s">
        <v>143</v>
      </c>
      <c r="B174" s="104" t="s">
        <v>93</v>
      </c>
      <c r="C174" s="105">
        <v>0.17643494231055679</v>
      </c>
      <c r="D174" s="104">
        <v>4</v>
      </c>
      <c r="E174" s="104" t="s">
        <v>4</v>
      </c>
      <c r="F174" s="104" t="s">
        <v>39</v>
      </c>
      <c r="G174" s="104">
        <v>35</v>
      </c>
      <c r="H174" s="106">
        <v>22.666666666666664</v>
      </c>
      <c r="I174" s="107">
        <f>IF(B174="",0,G174-H174)</f>
        <v>12.333333333333336</v>
      </c>
      <c r="J174" s="104" t="s">
        <v>10</v>
      </c>
      <c r="K174" s="104">
        <v>14</v>
      </c>
      <c r="L174" s="106">
        <v>19</v>
      </c>
      <c r="M174" s="107">
        <f>IF(B174="",0,K174-L174)</f>
        <v>-5</v>
      </c>
    </row>
    <row r="175" spans="1:19" x14ac:dyDescent="0.25">
      <c r="A175" s="103" t="s">
        <v>119</v>
      </c>
      <c r="B175" s="113" t="s">
        <v>93</v>
      </c>
      <c r="C175" s="112">
        <v>0.17562499999999998</v>
      </c>
      <c r="D175" s="113">
        <v>2</v>
      </c>
      <c r="E175" s="111" t="s">
        <v>28</v>
      </c>
      <c r="F175" s="111" t="s">
        <v>39</v>
      </c>
      <c r="G175" s="113">
        <v>9</v>
      </c>
      <c r="H175" s="114">
        <v>17.5</v>
      </c>
      <c r="I175" s="107">
        <f>IF(B175="",0,G175-H175)</f>
        <v>-8.5</v>
      </c>
      <c r="J175" s="111" t="s">
        <v>9</v>
      </c>
      <c r="K175" s="113">
        <v>3</v>
      </c>
      <c r="L175" s="114">
        <v>12</v>
      </c>
      <c r="M175" s="107">
        <f>IF(B175="",0,K175-L175)</f>
        <v>-9</v>
      </c>
    </row>
    <row r="176" spans="1:19" x14ac:dyDescent="0.25">
      <c r="B176" s="120" t="s">
        <v>93</v>
      </c>
      <c r="C176" s="105">
        <v>0.17490592748197439</v>
      </c>
      <c r="D176" s="104">
        <v>15</v>
      </c>
      <c r="E176" s="104" t="s">
        <v>31</v>
      </c>
      <c r="F176" s="104" t="s">
        <v>38</v>
      </c>
      <c r="G176" s="104">
        <v>25</v>
      </c>
      <c r="H176" s="106">
        <v>22</v>
      </c>
      <c r="I176" s="107">
        <f>IF(B176="",0,G176-H176)</f>
        <v>3</v>
      </c>
      <c r="J176" s="104" t="s">
        <v>30</v>
      </c>
      <c r="K176" s="104">
        <v>13</v>
      </c>
      <c r="L176" s="106">
        <v>20.269230769230766</v>
      </c>
      <c r="M176" s="107">
        <f>IF(B176="",0,K176-L176)</f>
        <v>-7.2692307692307665</v>
      </c>
    </row>
    <row r="177" spans="1:13" x14ac:dyDescent="0.25">
      <c r="B177" s="120" t="s">
        <v>93</v>
      </c>
      <c r="C177" s="105">
        <v>0.17441397832672301</v>
      </c>
      <c r="D177" s="104">
        <v>13</v>
      </c>
      <c r="E177" s="104" t="s">
        <v>25</v>
      </c>
      <c r="F177" s="104" t="s">
        <v>39</v>
      </c>
      <c r="G177" s="104">
        <v>44</v>
      </c>
      <c r="H177" s="106">
        <v>24.5</v>
      </c>
      <c r="I177" s="107">
        <f>IF(B177="",0,G177-H177)</f>
        <v>19.5</v>
      </c>
      <c r="J177" s="104" t="s">
        <v>35</v>
      </c>
      <c r="K177" s="104">
        <v>20</v>
      </c>
      <c r="L177" s="106">
        <v>21.708333333333336</v>
      </c>
      <c r="M177" s="107">
        <f>IF(B177="",0,K177-L177)</f>
        <v>-1.7083333333333357</v>
      </c>
    </row>
    <row r="178" spans="1:13" x14ac:dyDescent="0.25">
      <c r="B178" s="120" t="s">
        <v>94</v>
      </c>
      <c r="C178" s="105">
        <v>0.17</v>
      </c>
      <c r="D178" s="104">
        <v>10</v>
      </c>
      <c r="E178" s="104" t="s">
        <v>27</v>
      </c>
      <c r="F178" s="104" t="s">
        <v>38</v>
      </c>
      <c r="G178" s="104">
        <v>7</v>
      </c>
      <c r="H178" s="106">
        <v>22.888888888888889</v>
      </c>
      <c r="I178" s="107">
        <f>IF(B178="",0,G178-H178)</f>
        <v>-15.888888888888889</v>
      </c>
      <c r="J178" s="104" t="s">
        <v>8</v>
      </c>
      <c r="K178" s="104">
        <v>27</v>
      </c>
      <c r="L178" s="106">
        <v>22.333333333333336</v>
      </c>
      <c r="M178" s="107">
        <f>IF(B178="",0,K178-L178)</f>
        <v>4.6666666666666643</v>
      </c>
    </row>
    <row r="179" spans="1:13" x14ac:dyDescent="0.25">
      <c r="B179" s="120" t="s">
        <v>93</v>
      </c>
      <c r="C179" s="105">
        <v>0.17</v>
      </c>
      <c r="D179" s="104">
        <v>10</v>
      </c>
      <c r="E179" s="104" t="s">
        <v>23</v>
      </c>
      <c r="F179" s="104" t="s">
        <v>38</v>
      </c>
      <c r="G179" s="104">
        <v>38</v>
      </c>
      <c r="H179" s="106">
        <v>24.944444444444443</v>
      </c>
      <c r="I179" s="107">
        <f>IF(B179="",0,G179-H179)</f>
        <v>13.055555555555557</v>
      </c>
      <c r="J179" s="104" t="s">
        <v>11</v>
      </c>
      <c r="K179" s="104">
        <v>30</v>
      </c>
      <c r="L179" s="106">
        <v>20.666666666666664</v>
      </c>
      <c r="M179" s="107">
        <f>IF(B179="",0,K179-L179)</f>
        <v>9.3333333333333357</v>
      </c>
    </row>
    <row r="180" spans="1:13" x14ac:dyDescent="0.25">
      <c r="B180" s="120" t="s">
        <v>93</v>
      </c>
      <c r="C180" s="105">
        <v>0.16902381901298374</v>
      </c>
      <c r="D180" s="104">
        <v>15</v>
      </c>
      <c r="E180" s="104" t="s">
        <v>27</v>
      </c>
      <c r="F180" s="104" t="s">
        <v>38</v>
      </c>
      <c r="G180" s="104">
        <v>20</v>
      </c>
      <c r="H180" s="106">
        <v>23.846153846153847</v>
      </c>
      <c r="I180" s="107">
        <f>IF(B180="",0,G180-H180)</f>
        <v>-3.8461538461538467</v>
      </c>
      <c r="J180" s="104" t="s">
        <v>17</v>
      </c>
      <c r="K180" s="104">
        <v>17</v>
      </c>
      <c r="L180" s="106">
        <v>21.46153846153846</v>
      </c>
      <c r="M180" s="107">
        <f>IF(B180="",0,K180-L180)</f>
        <v>-4.4615384615384599</v>
      </c>
    </row>
    <row r="181" spans="1:13" x14ac:dyDescent="0.25">
      <c r="B181" s="120" t="s">
        <v>94</v>
      </c>
      <c r="C181" s="105">
        <v>0.16700000000000004</v>
      </c>
      <c r="D181" s="104">
        <v>14</v>
      </c>
      <c r="E181" s="104" t="s">
        <v>7</v>
      </c>
      <c r="F181" s="104" t="s">
        <v>38</v>
      </c>
      <c r="G181" s="104">
        <v>17</v>
      </c>
      <c r="H181" s="106">
        <v>24.875</v>
      </c>
      <c r="I181" s="107">
        <f>IF(B181="",0,G181-H181)</f>
        <v>-7.875</v>
      </c>
      <c r="J181" s="104" t="s">
        <v>8</v>
      </c>
      <c r="K181" s="104">
        <v>20</v>
      </c>
      <c r="L181" s="106">
        <v>21.541666666666664</v>
      </c>
      <c r="M181" s="107">
        <f>IF(B181="",0,K181-L181)</f>
        <v>-1.5416666666666643</v>
      </c>
    </row>
    <row r="182" spans="1:13" x14ac:dyDescent="0.25">
      <c r="B182" s="120" t="s">
        <v>94</v>
      </c>
      <c r="C182" s="105">
        <v>0.16699999999999998</v>
      </c>
      <c r="D182" s="104">
        <v>14</v>
      </c>
      <c r="E182" s="104" t="s">
        <v>24</v>
      </c>
      <c r="F182" s="104" t="s">
        <v>39</v>
      </c>
      <c r="G182" s="104">
        <v>7</v>
      </c>
      <c r="H182" s="106">
        <v>20.25</v>
      </c>
      <c r="I182" s="107">
        <f>IF(B182="",0,G182-H182)</f>
        <v>-13.25</v>
      </c>
      <c r="J182" s="104" t="s">
        <v>10</v>
      </c>
      <c r="K182" s="104">
        <v>33</v>
      </c>
      <c r="L182" s="106">
        <v>17.875</v>
      </c>
      <c r="M182" s="107">
        <f>IF(B182="",0,K182-L182)</f>
        <v>15.125</v>
      </c>
    </row>
    <row r="183" spans="1:13" x14ac:dyDescent="0.25">
      <c r="B183" s="120" t="s">
        <v>93</v>
      </c>
      <c r="C183" s="105">
        <v>0.16699999999999998</v>
      </c>
      <c r="D183" s="104">
        <v>14</v>
      </c>
      <c r="E183" s="104" t="s">
        <v>35</v>
      </c>
      <c r="F183" s="104" t="s">
        <v>38</v>
      </c>
      <c r="G183" s="104">
        <v>24</v>
      </c>
      <c r="H183" s="106">
        <v>25.083333333333336</v>
      </c>
      <c r="I183" s="107">
        <f>IF(B183="",0,G183-H183)</f>
        <v>-1.0833333333333357</v>
      </c>
      <c r="J183" s="104" t="s">
        <v>29</v>
      </c>
      <c r="K183" s="104">
        <v>21</v>
      </c>
      <c r="L183" s="106">
        <v>22.958333333333336</v>
      </c>
      <c r="M183" s="107">
        <f>IF(B183="",0,K183-L183)</f>
        <v>-1.9583333333333357</v>
      </c>
    </row>
    <row r="184" spans="1:13" x14ac:dyDescent="0.25">
      <c r="B184" s="120" t="s">
        <v>94</v>
      </c>
      <c r="C184" s="105">
        <v>0.16699999999999998</v>
      </c>
      <c r="D184" s="104">
        <v>14</v>
      </c>
      <c r="E184" s="104" t="s">
        <v>18</v>
      </c>
      <c r="F184" s="104" t="s">
        <v>38</v>
      </c>
      <c r="G184" s="104">
        <v>0</v>
      </c>
      <c r="H184" s="106">
        <v>24.208333333333336</v>
      </c>
      <c r="I184" s="107">
        <f>IF(B184="",0,G184-H184)</f>
        <v>-24.208333333333336</v>
      </c>
      <c r="J184" s="104" t="s">
        <v>31</v>
      </c>
      <c r="K184" s="104">
        <v>23</v>
      </c>
      <c r="L184" s="106">
        <v>20.583333333333336</v>
      </c>
      <c r="M184" s="107">
        <f>IF(B184="",0,K184-L184)</f>
        <v>2.4166666666666643</v>
      </c>
    </row>
    <row r="185" spans="1:13" x14ac:dyDescent="0.25">
      <c r="B185" s="104" t="s">
        <v>93</v>
      </c>
      <c r="C185" s="105">
        <v>0.1667118926036191</v>
      </c>
      <c r="D185" s="104">
        <v>1</v>
      </c>
      <c r="E185" s="104" t="s">
        <v>17</v>
      </c>
      <c r="F185" s="104" t="s">
        <v>38</v>
      </c>
      <c r="G185" s="104">
        <v>26</v>
      </c>
      <c r="H185" s="106">
        <v>24.8125</v>
      </c>
      <c r="I185" s="107">
        <f>IF(B185="",0,G185-H185)</f>
        <v>1.1875</v>
      </c>
      <c r="J185" s="104" t="s">
        <v>13</v>
      </c>
      <c r="K185" s="104">
        <v>16</v>
      </c>
      <c r="L185" s="106">
        <v>23.9375</v>
      </c>
      <c r="M185" s="107">
        <f>IF(B185="",0,K185-L185)</f>
        <v>-7.9375</v>
      </c>
    </row>
    <row r="186" spans="1:13" x14ac:dyDescent="0.25">
      <c r="B186" s="120" t="s">
        <v>94</v>
      </c>
      <c r="C186" s="105">
        <v>0.16615441997944724</v>
      </c>
      <c r="D186" s="104">
        <v>15</v>
      </c>
      <c r="E186" s="104" t="s">
        <v>13</v>
      </c>
      <c r="F186" s="104" t="s">
        <v>38</v>
      </c>
      <c r="G186" s="104">
        <v>23</v>
      </c>
      <c r="H186" s="106">
        <v>22.576923076923077</v>
      </c>
      <c r="I186" s="107">
        <f>IF(B186="",0,G186-H186)</f>
        <v>0.42307692307692335</v>
      </c>
      <c r="J186" s="104" t="s">
        <v>26</v>
      </c>
      <c r="K186" s="104">
        <v>25</v>
      </c>
      <c r="L186" s="106">
        <v>20.07692307692308</v>
      </c>
      <c r="M186" s="107">
        <f>IF(B186="",0,K186-L186)</f>
        <v>4.9230769230769198</v>
      </c>
    </row>
    <row r="187" spans="1:13" x14ac:dyDescent="0.25">
      <c r="B187" s="120" t="s">
        <v>94</v>
      </c>
      <c r="C187" s="105">
        <v>0.16600000000000001</v>
      </c>
      <c r="D187" s="104">
        <v>14</v>
      </c>
      <c r="E187" s="104" t="s">
        <v>12</v>
      </c>
      <c r="F187" s="104" t="s">
        <v>39</v>
      </c>
      <c r="G187" s="104">
        <v>16</v>
      </c>
      <c r="H187" s="106">
        <v>24.75</v>
      </c>
      <c r="I187" s="107">
        <f>IF(B187="",0,G187-H187)</f>
        <v>-8.75</v>
      </c>
      <c r="J187" s="104" t="s">
        <v>26</v>
      </c>
      <c r="K187" s="104">
        <v>26</v>
      </c>
      <c r="L187" s="106">
        <v>21.291666666666664</v>
      </c>
      <c r="M187" s="107">
        <f>IF(B187="",0,K187-L187)</f>
        <v>4.7083333333333357</v>
      </c>
    </row>
    <row r="188" spans="1:13" x14ac:dyDescent="0.25">
      <c r="B188" s="120" t="s">
        <v>94</v>
      </c>
      <c r="C188" s="105">
        <v>0.16599999999999993</v>
      </c>
      <c r="D188" s="104">
        <v>14</v>
      </c>
      <c r="E188" s="104" t="s">
        <v>23</v>
      </c>
      <c r="F188" s="104" t="s">
        <v>38</v>
      </c>
      <c r="G188" s="104">
        <v>24</v>
      </c>
      <c r="H188" s="106">
        <v>21.791666666666664</v>
      </c>
      <c r="I188" s="107">
        <f>IF(B188="",0,G188-H188)</f>
        <v>2.2083333333333357</v>
      </c>
      <c r="J188" s="104" t="s">
        <v>28</v>
      </c>
      <c r="K188" s="104">
        <v>31</v>
      </c>
      <c r="L188" s="106">
        <v>19.708333333333336</v>
      </c>
      <c r="M188" s="107">
        <f>IF(B188="",0,K188-L188)</f>
        <v>11.291666666666664</v>
      </c>
    </row>
    <row r="189" spans="1:13" x14ac:dyDescent="0.25">
      <c r="A189" s="103" t="s">
        <v>120</v>
      </c>
      <c r="B189" s="113" t="s">
        <v>93</v>
      </c>
      <c r="C189" s="112">
        <v>0.16375000000000001</v>
      </c>
      <c r="D189" s="113">
        <v>2</v>
      </c>
      <c r="E189" s="111" t="s">
        <v>14</v>
      </c>
      <c r="F189" s="111" t="s">
        <v>39</v>
      </c>
      <c r="G189" s="111">
        <v>27</v>
      </c>
      <c r="H189" s="114">
        <v>29.5</v>
      </c>
      <c r="I189" s="107">
        <f>IF(B189="",0,G189-H189)</f>
        <v>-2.5</v>
      </c>
      <c r="J189" s="111" t="s">
        <v>20</v>
      </c>
      <c r="K189" s="111">
        <v>20</v>
      </c>
      <c r="L189" s="114">
        <v>28.5</v>
      </c>
      <c r="M189" s="107">
        <f>IF(B189="",0,K189-L189)</f>
        <v>-8.5</v>
      </c>
    </row>
    <row r="190" spans="1:13" x14ac:dyDescent="0.25">
      <c r="B190" s="104" t="s">
        <v>93</v>
      </c>
      <c r="C190" s="105">
        <v>0.15807110101665592</v>
      </c>
      <c r="D190" s="104">
        <v>7</v>
      </c>
      <c r="E190" s="104" t="s">
        <v>15</v>
      </c>
      <c r="F190" s="104" t="s">
        <v>39</v>
      </c>
      <c r="G190" s="104">
        <v>23</v>
      </c>
      <c r="H190" s="106">
        <v>25.233333333333334</v>
      </c>
      <c r="I190" s="107">
        <f>IF(B190="",0,G190-H190)</f>
        <v>-2.2333333333333343</v>
      </c>
      <c r="J190" s="104" t="s">
        <v>8</v>
      </c>
      <c r="K190" s="104">
        <v>7</v>
      </c>
      <c r="L190" s="106">
        <v>25.35</v>
      </c>
      <c r="M190" s="107">
        <f>IF(B190="",0,K190-L190)</f>
        <v>-18.350000000000001</v>
      </c>
    </row>
    <row r="191" spans="1:13" x14ac:dyDescent="0.25">
      <c r="B191" s="120" t="s">
        <v>93</v>
      </c>
      <c r="C191" s="105">
        <v>0.15423539817594756</v>
      </c>
      <c r="D191" s="104">
        <v>16</v>
      </c>
      <c r="E191" s="104" t="s">
        <v>11</v>
      </c>
      <c r="F191" s="104" t="s">
        <v>39</v>
      </c>
      <c r="G191" s="104">
        <v>27</v>
      </c>
      <c r="H191" s="106">
        <v>22.607142857142854</v>
      </c>
      <c r="I191" s="107">
        <f>IF(B191="",0,G191-H191)</f>
        <v>4.3928571428571459</v>
      </c>
      <c r="J191" s="104" t="s">
        <v>31</v>
      </c>
      <c r="K191" s="104">
        <v>11</v>
      </c>
      <c r="L191" s="106">
        <v>21.892857142857142</v>
      </c>
      <c r="M191" s="107">
        <f>IF(B191="",0,K191-L191)</f>
        <v>-10.892857142857142</v>
      </c>
    </row>
    <row r="192" spans="1:13" x14ac:dyDescent="0.25">
      <c r="B192" s="120" t="s">
        <v>93</v>
      </c>
      <c r="C192" s="105">
        <v>0.15420723274360179</v>
      </c>
      <c r="D192" s="104">
        <v>12</v>
      </c>
      <c r="E192" s="104" t="s">
        <v>17</v>
      </c>
      <c r="F192" s="104" t="s">
        <v>39</v>
      </c>
      <c r="G192" s="104">
        <v>21</v>
      </c>
      <c r="H192" s="106">
        <v>24.166666666666668</v>
      </c>
      <c r="I192" s="107">
        <f>IF(B192="",0,G192-H192)</f>
        <v>-3.1666666666666679</v>
      </c>
      <c r="J192" s="104" t="s">
        <v>31</v>
      </c>
      <c r="K192" s="104">
        <v>14</v>
      </c>
      <c r="L192" s="106">
        <v>21.111111111111111</v>
      </c>
      <c r="M192" s="107">
        <f>IF(B192="",0,K192-L192)</f>
        <v>-7.1111111111111107</v>
      </c>
    </row>
    <row r="193" spans="1:13" x14ac:dyDescent="0.25">
      <c r="B193" s="120" t="s">
        <v>93</v>
      </c>
      <c r="C193" s="105">
        <v>0.14285932221858993</v>
      </c>
      <c r="D193" s="104">
        <v>11</v>
      </c>
      <c r="E193" s="104" t="s">
        <v>24</v>
      </c>
      <c r="F193" s="104" t="s">
        <v>38</v>
      </c>
      <c r="G193" s="104">
        <v>20</v>
      </c>
      <c r="H193" s="106">
        <v>21.555555555555557</v>
      </c>
      <c r="I193" s="107">
        <f>IF(B193="",0,G193-H193)</f>
        <v>-1.5555555555555571</v>
      </c>
      <c r="J193" s="104" t="s">
        <v>31</v>
      </c>
      <c r="K193" s="104">
        <v>17</v>
      </c>
      <c r="L193" s="106">
        <v>19.333333333333332</v>
      </c>
      <c r="M193" s="107">
        <f>IF(B193="",0,K193-L193)</f>
        <v>-2.3333333333333321</v>
      </c>
    </row>
    <row r="194" spans="1:13" x14ac:dyDescent="0.25">
      <c r="A194" s="121" t="s">
        <v>209</v>
      </c>
      <c r="B194" s="120" t="s">
        <v>93</v>
      </c>
      <c r="C194" s="105">
        <v>0.14001666979809757</v>
      </c>
      <c r="D194" s="104">
        <v>8</v>
      </c>
      <c r="E194" s="104" t="s">
        <v>5</v>
      </c>
      <c r="F194" s="104" t="s">
        <v>39</v>
      </c>
      <c r="G194" s="104">
        <v>41</v>
      </c>
      <c r="H194" s="106">
        <v>23.416666666666664</v>
      </c>
      <c r="I194" s="107">
        <f>IF(B194="",0,G194-H194)</f>
        <v>17.583333333333336</v>
      </c>
      <c r="J194" s="104" t="s">
        <v>12</v>
      </c>
      <c r="K194" s="104">
        <v>38</v>
      </c>
      <c r="L194" s="106">
        <v>22.583333333333332</v>
      </c>
      <c r="M194" s="107">
        <f>IF(B194="",0,K194-L194)</f>
        <v>15.416666666666668</v>
      </c>
    </row>
    <row r="195" spans="1:13" x14ac:dyDescent="0.25">
      <c r="B195" s="120" t="s">
        <v>94</v>
      </c>
      <c r="C195" s="105">
        <v>0.13704410188581018</v>
      </c>
      <c r="D195" s="104">
        <v>9</v>
      </c>
      <c r="E195" s="104" t="s">
        <v>25</v>
      </c>
      <c r="F195" s="104" t="s">
        <v>38</v>
      </c>
      <c r="G195" s="104">
        <v>20</v>
      </c>
      <c r="H195" s="106">
        <v>22.982142857142858</v>
      </c>
      <c r="I195" s="107">
        <f>IF(B195="",0,G195-H195)</f>
        <v>-2.9821428571428577</v>
      </c>
      <c r="J195" s="104" t="s">
        <v>13</v>
      </c>
      <c r="K195" s="104">
        <v>23</v>
      </c>
      <c r="L195" s="106">
        <v>20.535714285714285</v>
      </c>
      <c r="M195" s="107">
        <f>IF(B195="",0,K195-L195)</f>
        <v>2.4642857142857153</v>
      </c>
    </row>
    <row r="196" spans="1:13" x14ac:dyDescent="0.25">
      <c r="A196" s="103" t="s">
        <v>172</v>
      </c>
      <c r="B196" s="104" t="s">
        <v>94</v>
      </c>
      <c r="C196" s="105">
        <v>0.13500344827586203</v>
      </c>
      <c r="D196" s="104">
        <v>5</v>
      </c>
      <c r="E196" s="104" t="s">
        <v>13</v>
      </c>
      <c r="F196" s="104" t="s">
        <v>38</v>
      </c>
      <c r="G196" s="104">
        <v>10</v>
      </c>
      <c r="H196" s="106">
        <v>22</v>
      </c>
      <c r="I196" s="107">
        <f>IF(B196="",0,G196-H196)</f>
        <v>-12</v>
      </c>
      <c r="J196" s="104" t="s">
        <v>16</v>
      </c>
      <c r="K196" s="104">
        <v>16</v>
      </c>
      <c r="L196" s="106">
        <v>19.916666666666668</v>
      </c>
      <c r="M196" s="107">
        <f>IF(B196="",0,K196-L196)</f>
        <v>-3.9166666666666679</v>
      </c>
    </row>
    <row r="197" spans="1:13" x14ac:dyDescent="0.25">
      <c r="A197" s="121" t="s">
        <v>206</v>
      </c>
      <c r="B197" s="120" t="s">
        <v>93</v>
      </c>
      <c r="C197" s="105">
        <v>0.12771015578477879</v>
      </c>
      <c r="D197" s="104">
        <v>8</v>
      </c>
      <c r="E197" s="104" t="s">
        <v>8</v>
      </c>
      <c r="F197" s="104" t="s">
        <v>38</v>
      </c>
      <c r="G197" s="104">
        <v>25</v>
      </c>
      <c r="H197" s="106">
        <v>22.166666666666664</v>
      </c>
      <c r="I197" s="107">
        <f>IF(B197="",0,G197-H197)</f>
        <v>2.8333333333333357</v>
      </c>
      <c r="J197" s="104" t="s">
        <v>18</v>
      </c>
      <c r="K197" s="104">
        <v>20</v>
      </c>
      <c r="L197" s="106">
        <v>20.785714285714285</v>
      </c>
      <c r="M197" s="107">
        <f>IF(B197="",0,K197-L197)</f>
        <v>-0.7857142857142847</v>
      </c>
    </row>
    <row r="198" spans="1:13" x14ac:dyDescent="0.25">
      <c r="B198" s="104"/>
      <c r="C198" s="105">
        <v>0.12602741257595679</v>
      </c>
      <c r="D198" s="104">
        <v>17</v>
      </c>
      <c r="E198" s="104" t="s">
        <v>9</v>
      </c>
      <c r="F198" s="104" t="s">
        <v>38</v>
      </c>
      <c r="G198" s="104"/>
      <c r="H198" s="106">
        <v>21.700000000000003</v>
      </c>
      <c r="I198" s="107">
        <f>IF(B198="",0,G198-H198)</f>
        <v>0</v>
      </c>
      <c r="J198" s="104" t="s">
        <v>16</v>
      </c>
      <c r="K198" s="104"/>
      <c r="L198" s="106">
        <v>20.266666666666666</v>
      </c>
      <c r="M198" s="107">
        <f>IF(B198="",0,K198-L198)</f>
        <v>0</v>
      </c>
    </row>
    <row r="199" spans="1:13" x14ac:dyDescent="0.25">
      <c r="B199" s="104" t="s">
        <v>94</v>
      </c>
      <c r="C199" s="105">
        <v>0.12384954924452241</v>
      </c>
      <c r="D199" s="104">
        <v>1</v>
      </c>
      <c r="E199" s="104" t="s">
        <v>33</v>
      </c>
      <c r="F199" s="104" t="s">
        <v>38</v>
      </c>
      <c r="G199" s="104">
        <v>23</v>
      </c>
      <c r="H199" s="106">
        <v>25.120833333333334</v>
      </c>
      <c r="I199" s="107">
        <f>IF(B199="",0,G199-H199)</f>
        <v>-2.1208333333333336</v>
      </c>
      <c r="J199" s="104" t="s">
        <v>35</v>
      </c>
      <c r="K199" s="104">
        <v>35</v>
      </c>
      <c r="L199" s="106">
        <v>22.879166666666666</v>
      </c>
      <c r="M199" s="107">
        <f>IF(B199="",0,K199-L199)</f>
        <v>12.120833333333334</v>
      </c>
    </row>
    <row r="200" spans="1:13" x14ac:dyDescent="0.25">
      <c r="A200" s="103" t="s">
        <v>152</v>
      </c>
      <c r="B200" s="104" t="s">
        <v>93</v>
      </c>
      <c r="C200" s="105">
        <v>0.12171991848482129</v>
      </c>
      <c r="D200" s="104">
        <v>4</v>
      </c>
      <c r="E200" s="104" t="s">
        <v>22</v>
      </c>
      <c r="F200" s="104" t="s">
        <v>38</v>
      </c>
      <c r="G200" s="104">
        <v>26</v>
      </c>
      <c r="H200" s="106">
        <v>19.666666666666664</v>
      </c>
      <c r="I200" s="107">
        <f>IF(B200="",0,G200-H200)</f>
        <v>6.3333333333333357</v>
      </c>
      <c r="J200" s="104" t="s">
        <v>25</v>
      </c>
      <c r="K200" s="104">
        <v>9</v>
      </c>
      <c r="L200" s="106">
        <v>16.833333333333336</v>
      </c>
      <c r="M200" s="107">
        <f>IF(B200="",0,K200-L200)</f>
        <v>-7.8333333333333357</v>
      </c>
    </row>
    <row r="201" spans="1:13" x14ac:dyDescent="0.25">
      <c r="B201" s="120" t="s">
        <v>93</v>
      </c>
      <c r="C201" s="105">
        <v>0.12007871254943488</v>
      </c>
      <c r="D201" s="104">
        <v>13</v>
      </c>
      <c r="E201" s="104" t="s">
        <v>16</v>
      </c>
      <c r="F201" s="104" t="s">
        <v>39</v>
      </c>
      <c r="G201" s="104">
        <v>35</v>
      </c>
      <c r="H201" s="106">
        <v>21.833333333333336</v>
      </c>
      <c r="I201" s="107">
        <f>IF(B201="",0,G201-H201)</f>
        <v>13.166666666666664</v>
      </c>
      <c r="J201" s="104" t="s">
        <v>31</v>
      </c>
      <c r="K201" s="104">
        <v>9</v>
      </c>
      <c r="L201" s="106">
        <v>21</v>
      </c>
      <c r="M201" s="107">
        <f>IF(B201="",0,K201-L201)</f>
        <v>-12</v>
      </c>
    </row>
    <row r="202" spans="1:13" x14ac:dyDescent="0.25">
      <c r="B202" s="120" t="s">
        <v>94</v>
      </c>
      <c r="C202" s="105">
        <v>0.12</v>
      </c>
      <c r="D202" s="104">
        <v>10</v>
      </c>
      <c r="E202" s="104" t="s">
        <v>34</v>
      </c>
      <c r="F202" s="104" t="s">
        <v>38</v>
      </c>
      <c r="G202" s="104">
        <v>21</v>
      </c>
      <c r="H202" s="106">
        <v>21.333333333333336</v>
      </c>
      <c r="I202" s="107">
        <f>IF(B202="",0,G202-H202)</f>
        <v>-0.3333333333333357</v>
      </c>
      <c r="J202" s="104" t="s">
        <v>26</v>
      </c>
      <c r="K202" s="104">
        <v>31</v>
      </c>
      <c r="L202" s="106">
        <v>21.922222222222221</v>
      </c>
      <c r="M202" s="107">
        <f>IF(B202="",0,K202-L202)</f>
        <v>9.0777777777777793</v>
      </c>
    </row>
    <row r="203" spans="1:13" x14ac:dyDescent="0.25">
      <c r="A203" s="103" t="s">
        <v>173</v>
      </c>
      <c r="B203" s="104" t="s">
        <v>94</v>
      </c>
      <c r="C203" s="105">
        <v>0.1191782198485215</v>
      </c>
      <c r="D203" s="104">
        <v>5</v>
      </c>
      <c r="E203" s="104" t="s">
        <v>26</v>
      </c>
      <c r="F203" s="104" t="s">
        <v>38</v>
      </c>
      <c r="G203" s="104">
        <v>23</v>
      </c>
      <c r="H203" s="106">
        <v>25.25</v>
      </c>
      <c r="I203" s="107">
        <f>IF(B203="",0,G203-H203)</f>
        <v>-2.25</v>
      </c>
      <c r="J203" s="104" t="s">
        <v>30</v>
      </c>
      <c r="K203" s="104">
        <v>26</v>
      </c>
      <c r="L203" s="106">
        <v>20.625</v>
      </c>
      <c r="M203" s="107">
        <f>IF(B203="",0,K203-L203)</f>
        <v>5.375</v>
      </c>
    </row>
    <row r="204" spans="1:13" x14ac:dyDescent="0.25">
      <c r="B204" s="120" t="s">
        <v>93</v>
      </c>
      <c r="C204" s="105">
        <v>0.11534365231907474</v>
      </c>
      <c r="D204" s="104">
        <v>13</v>
      </c>
      <c r="E204" s="104" t="s">
        <v>17</v>
      </c>
      <c r="F204" s="104" t="s">
        <v>39</v>
      </c>
      <c r="G204" s="104">
        <v>24</v>
      </c>
      <c r="H204" s="106">
        <v>22.5</v>
      </c>
      <c r="I204" s="107">
        <f>IF(B204="",0,G204-H204)</f>
        <v>1.5</v>
      </c>
      <c r="J204" s="104" t="s">
        <v>34</v>
      </c>
      <c r="K204" s="104">
        <v>17</v>
      </c>
      <c r="L204" s="106">
        <v>19.458333333333336</v>
      </c>
      <c r="M204" s="107">
        <f>IF(B204="",0,K204-L204)</f>
        <v>-2.4583333333333357</v>
      </c>
    </row>
    <row r="205" spans="1:13" x14ac:dyDescent="0.25">
      <c r="A205" s="103" t="s">
        <v>158</v>
      </c>
      <c r="B205" s="104" t="s">
        <v>93</v>
      </c>
      <c r="C205" s="105">
        <v>0.11370958739806442</v>
      </c>
      <c r="D205" s="104">
        <v>4</v>
      </c>
      <c r="E205" s="104" t="s">
        <v>33</v>
      </c>
      <c r="F205" s="104" t="s">
        <v>39</v>
      </c>
      <c r="G205" s="104">
        <v>18</v>
      </c>
      <c r="H205" s="106">
        <v>22</v>
      </c>
      <c r="I205" s="107">
        <f>IF(B205="",0,G205-H205)</f>
        <v>-4</v>
      </c>
      <c r="J205" s="104" t="s">
        <v>26</v>
      </c>
      <c r="K205" s="104">
        <v>15</v>
      </c>
      <c r="L205" s="106">
        <v>21.166666666666664</v>
      </c>
      <c r="M205" s="107">
        <f>IF(B205="",0,K205-L205)</f>
        <v>-6.1666666666666643</v>
      </c>
    </row>
    <row r="206" spans="1:13" x14ac:dyDescent="0.25">
      <c r="A206" s="103" t="s">
        <v>130</v>
      </c>
      <c r="B206" s="111" t="s">
        <v>94</v>
      </c>
      <c r="C206" s="112">
        <v>0.11002243368354722</v>
      </c>
      <c r="D206" s="113">
        <v>3</v>
      </c>
      <c r="E206" s="111" t="s">
        <v>35</v>
      </c>
      <c r="F206" s="111" t="s">
        <v>39</v>
      </c>
      <c r="G206" s="111">
        <v>26</v>
      </c>
      <c r="H206" s="114">
        <v>24.75</v>
      </c>
      <c r="I206" s="107">
        <f>IF(B206="",0,G206-H206)</f>
        <v>1.25</v>
      </c>
      <c r="J206" s="111" t="s">
        <v>8</v>
      </c>
      <c r="K206" s="111">
        <v>30</v>
      </c>
      <c r="L206" s="114">
        <v>22.5</v>
      </c>
      <c r="M206" s="107">
        <f>IF(B206="",0,K206-L206)</f>
        <v>7.5</v>
      </c>
    </row>
    <row r="207" spans="1:13" x14ac:dyDescent="0.25">
      <c r="A207" s="103" t="s">
        <v>154</v>
      </c>
      <c r="B207" s="104" t="s">
        <v>93</v>
      </c>
      <c r="C207" s="105">
        <v>0.10965122648397238</v>
      </c>
      <c r="D207" s="104">
        <v>4</v>
      </c>
      <c r="E207" s="104" t="s">
        <v>71</v>
      </c>
      <c r="F207" s="104" t="s">
        <v>38</v>
      </c>
      <c r="G207" s="104">
        <v>35</v>
      </c>
      <c r="H207" s="106">
        <v>28.166666666666664</v>
      </c>
      <c r="I207" s="107">
        <f>IF(B207="",0,G207-H207)</f>
        <v>6.8333333333333357</v>
      </c>
      <c r="J207" s="104" t="s">
        <v>27</v>
      </c>
      <c r="K207" s="104">
        <v>30</v>
      </c>
      <c r="L207" s="106">
        <v>23.166666666666664</v>
      </c>
      <c r="M207" s="107">
        <f>IF(B207="",0,K207-L207)</f>
        <v>6.8333333333333357</v>
      </c>
    </row>
    <row r="208" spans="1:13" x14ac:dyDescent="0.25">
      <c r="B208" s="120" t="s">
        <v>93</v>
      </c>
      <c r="C208" s="105">
        <v>0.10908939020131675</v>
      </c>
      <c r="D208" s="104">
        <v>13</v>
      </c>
      <c r="E208" s="104" t="s">
        <v>4</v>
      </c>
      <c r="F208" s="104" t="s">
        <v>39</v>
      </c>
      <c r="G208" s="104">
        <v>26</v>
      </c>
      <c r="H208" s="106">
        <v>22.75</v>
      </c>
      <c r="I208" s="107">
        <f>IF(B208="",0,G208-H208)</f>
        <v>3.25</v>
      </c>
      <c r="J208" s="104" t="s">
        <v>29</v>
      </c>
      <c r="K208" s="104">
        <v>20</v>
      </c>
      <c r="L208" s="106">
        <v>21.833333333333336</v>
      </c>
      <c r="M208" s="107">
        <f>IF(B208="",0,K208-L208)</f>
        <v>-1.8333333333333357</v>
      </c>
    </row>
    <row r="209" spans="1:13" x14ac:dyDescent="0.25">
      <c r="B209" s="120" t="s">
        <v>93</v>
      </c>
      <c r="C209" s="105">
        <v>0.10860411899313502</v>
      </c>
      <c r="D209" s="104">
        <v>11</v>
      </c>
      <c r="E209" s="104" t="s">
        <v>80</v>
      </c>
      <c r="F209" s="104" t="s">
        <v>39</v>
      </c>
      <c r="G209" s="104">
        <v>54</v>
      </c>
      <c r="H209" s="106">
        <v>20.166666666666668</v>
      </c>
      <c r="I209" s="107">
        <f>IF(B209="",0,G209-H209)</f>
        <v>33.833333333333329</v>
      </c>
      <c r="J209" s="104" t="s">
        <v>9</v>
      </c>
      <c r="K209" s="104">
        <v>24</v>
      </c>
      <c r="L209" s="106">
        <v>19.777777777777779</v>
      </c>
      <c r="M209" s="107">
        <f>IF(B209="",0,K209-L209)</f>
        <v>4.2222222222222214</v>
      </c>
    </row>
    <row r="210" spans="1:13" x14ac:dyDescent="0.25">
      <c r="B210" s="120" t="s">
        <v>94</v>
      </c>
      <c r="C210" s="105">
        <v>0.1051175404968579</v>
      </c>
      <c r="D210" s="104">
        <v>15</v>
      </c>
      <c r="E210" s="104" t="s">
        <v>10</v>
      </c>
      <c r="F210" s="104" t="s">
        <v>38</v>
      </c>
      <c r="G210" s="104">
        <v>10</v>
      </c>
      <c r="H210" s="106">
        <v>21.269230769230766</v>
      </c>
      <c r="I210" s="107">
        <f>IF(B210="",0,G210-H210)</f>
        <v>-11.269230769230766</v>
      </c>
      <c r="J210" s="104" t="s">
        <v>35</v>
      </c>
      <c r="K210" s="104">
        <v>20</v>
      </c>
      <c r="L210" s="106">
        <v>23.53846153846154</v>
      </c>
      <c r="M210" s="107">
        <f>IF(B210="",0,K210-L210)</f>
        <v>-3.5384615384615401</v>
      </c>
    </row>
    <row r="211" spans="1:13" x14ac:dyDescent="0.25">
      <c r="B211" s="104" t="s">
        <v>93</v>
      </c>
      <c r="C211" s="105">
        <v>0.10062000865239017</v>
      </c>
      <c r="D211" s="104">
        <v>7</v>
      </c>
      <c r="E211" s="104" t="s">
        <v>7</v>
      </c>
      <c r="F211" s="104" t="s">
        <v>38</v>
      </c>
      <c r="G211" s="104">
        <v>26</v>
      </c>
      <c r="H211" s="106">
        <v>25.75</v>
      </c>
      <c r="I211" s="107">
        <f>IF(B211="",0,G211-H211)</f>
        <v>0.25</v>
      </c>
      <c r="J211" s="104" t="s">
        <v>4</v>
      </c>
      <c r="K211" s="104">
        <v>17</v>
      </c>
      <c r="L211" s="106">
        <v>23.85</v>
      </c>
      <c r="M211" s="107">
        <f>IF(B211="",0,K211-L211)</f>
        <v>-6.8500000000000014</v>
      </c>
    </row>
    <row r="212" spans="1:13" x14ac:dyDescent="0.25">
      <c r="B212" s="120" t="s">
        <v>94</v>
      </c>
      <c r="C212" s="105">
        <v>8.8737135572962061E-2</v>
      </c>
      <c r="D212" s="104">
        <v>13</v>
      </c>
      <c r="E212" s="104" t="s">
        <v>12</v>
      </c>
      <c r="F212" s="104" t="s">
        <v>38</v>
      </c>
      <c r="G212" s="104">
        <v>13</v>
      </c>
      <c r="H212" s="106">
        <v>24.083333333333336</v>
      </c>
      <c r="I212" s="107">
        <f>IF(B212="",0,G212-H212)</f>
        <v>-11.083333333333336</v>
      </c>
      <c r="J212" s="104" t="s">
        <v>13</v>
      </c>
      <c r="K212" s="104">
        <v>24</v>
      </c>
      <c r="L212" s="106">
        <v>23.958333333333336</v>
      </c>
      <c r="M212" s="107">
        <f>IF(B212="",0,K212-L212)</f>
        <v>4.1666666666664298E-2</v>
      </c>
    </row>
    <row r="213" spans="1:13" x14ac:dyDescent="0.25">
      <c r="B213" s="120" t="s">
        <v>93</v>
      </c>
      <c r="C213" s="105">
        <v>8.8285612058846497E-2</v>
      </c>
      <c r="D213" s="104">
        <v>15</v>
      </c>
      <c r="E213" s="104" t="s">
        <v>9</v>
      </c>
      <c r="F213" s="104" t="s">
        <v>39</v>
      </c>
      <c r="G213" s="104">
        <v>24</v>
      </c>
      <c r="H213" s="106">
        <v>21.46153846153846</v>
      </c>
      <c r="I213" s="107">
        <f>IF(B213="",0,G213-H213)</f>
        <v>2.5384615384615401</v>
      </c>
      <c r="J213" s="104" t="s">
        <v>16</v>
      </c>
      <c r="K213" s="104">
        <v>16</v>
      </c>
      <c r="L213" s="106">
        <v>20.23076923076923</v>
      </c>
      <c r="M213" s="107">
        <f>IF(B213="",0,K213-L213)</f>
        <v>-4.2307692307692299</v>
      </c>
    </row>
    <row r="214" spans="1:13" x14ac:dyDescent="0.25">
      <c r="B214" s="120" t="s">
        <v>93</v>
      </c>
      <c r="C214" s="105">
        <v>8.6817303422866171E-2</v>
      </c>
      <c r="D214" s="104">
        <v>16</v>
      </c>
      <c r="E214" s="104" t="s">
        <v>5</v>
      </c>
      <c r="F214" s="104" t="s">
        <v>38</v>
      </c>
      <c r="G214" s="104">
        <v>21</v>
      </c>
      <c r="H214" s="106">
        <v>22.571428571428569</v>
      </c>
      <c r="I214" s="107">
        <f>IF(B214="",0,G214-H214)</f>
        <v>-1.5714285714285694</v>
      </c>
      <c r="J214" s="104" t="s">
        <v>27</v>
      </c>
      <c r="K214" s="104">
        <v>12</v>
      </c>
      <c r="L214" s="106">
        <v>22.5</v>
      </c>
      <c r="M214" s="107">
        <f>IF(B214="",0,K214-L214)</f>
        <v>-10.5</v>
      </c>
    </row>
    <row r="215" spans="1:13" x14ac:dyDescent="0.25">
      <c r="A215" s="103" t="s">
        <v>157</v>
      </c>
      <c r="B215" s="104" t="s">
        <v>94</v>
      </c>
      <c r="C215" s="105">
        <v>8.6377440761185503E-2</v>
      </c>
      <c r="D215" s="104">
        <v>4</v>
      </c>
      <c r="E215" s="104" t="s">
        <v>8</v>
      </c>
      <c r="F215" s="104" t="s">
        <v>39</v>
      </c>
      <c r="G215" s="104">
        <v>17</v>
      </c>
      <c r="H215" s="106">
        <v>20.666666666666668</v>
      </c>
      <c r="I215" s="107">
        <f>IF(B215="",0,G215-H215)</f>
        <v>-3.6666666666666679</v>
      </c>
      <c r="J215" s="104" t="s">
        <v>9</v>
      </c>
      <c r="K215" s="104">
        <v>23</v>
      </c>
      <c r="L215" s="106">
        <v>19.333333333333336</v>
      </c>
      <c r="M215" s="107">
        <f>IF(B215="",0,K215-L215)</f>
        <v>3.6666666666666643</v>
      </c>
    </row>
    <row r="216" spans="1:13" x14ac:dyDescent="0.25">
      <c r="A216" s="103" t="s">
        <v>174</v>
      </c>
      <c r="B216" s="104" t="s">
        <v>93</v>
      </c>
      <c r="C216" s="105">
        <v>8.5655014236001289E-2</v>
      </c>
      <c r="D216" s="104">
        <v>5</v>
      </c>
      <c r="E216" s="104" t="s">
        <v>80</v>
      </c>
      <c r="F216" s="104" t="s">
        <v>38</v>
      </c>
      <c r="G216" s="104">
        <v>27</v>
      </c>
      <c r="H216" s="106">
        <v>20.875</v>
      </c>
      <c r="I216" s="107">
        <f>IF(B216="",0,G216-H216)</f>
        <v>6.125</v>
      </c>
      <c r="J216" s="104" t="s">
        <v>34</v>
      </c>
      <c r="K216" s="104">
        <v>22</v>
      </c>
      <c r="L216" s="106">
        <v>19.125</v>
      </c>
      <c r="M216" s="107">
        <f>IF(B216="",0,K216-L216)</f>
        <v>2.875</v>
      </c>
    </row>
    <row r="217" spans="1:13" x14ac:dyDescent="0.25">
      <c r="B217" s="104" t="s">
        <v>93</v>
      </c>
      <c r="C217" s="105">
        <v>8.4597880164395373E-2</v>
      </c>
      <c r="D217" s="104">
        <v>7</v>
      </c>
      <c r="E217" s="104" t="s">
        <v>16</v>
      </c>
      <c r="F217" s="104" t="s">
        <v>39</v>
      </c>
      <c r="G217" s="104">
        <v>31</v>
      </c>
      <c r="H217" s="106">
        <v>16.933333333333334</v>
      </c>
      <c r="I217" s="107">
        <f>IF(B217="",0,G217-H217)</f>
        <v>14.066666666666666</v>
      </c>
      <c r="J217" s="104" t="s">
        <v>18</v>
      </c>
      <c r="K217" s="104">
        <v>28</v>
      </c>
      <c r="L217" s="106">
        <v>17.483333333333334</v>
      </c>
      <c r="M217" s="107">
        <f>IF(B217="",0,K217-L217)</f>
        <v>10.516666666666666</v>
      </c>
    </row>
    <row r="218" spans="1:13" x14ac:dyDescent="0.25">
      <c r="B218" s="120" t="s">
        <v>93</v>
      </c>
      <c r="C218" s="105">
        <v>8.3105195916985092E-2</v>
      </c>
      <c r="D218" s="104">
        <v>15</v>
      </c>
      <c r="E218" s="104" t="s">
        <v>71</v>
      </c>
      <c r="F218" s="104" t="s">
        <v>38</v>
      </c>
      <c r="G218" s="104">
        <v>42</v>
      </c>
      <c r="H218" s="106">
        <v>24.92307692307692</v>
      </c>
      <c r="I218" s="107">
        <f>IF(B218="",0,G218-H218)</f>
        <v>17.07692307692308</v>
      </c>
      <c r="J218" s="104" t="s">
        <v>5</v>
      </c>
      <c r="K218" s="104">
        <v>7</v>
      </c>
      <c r="L218" s="106">
        <v>22.269230769230766</v>
      </c>
      <c r="M218" s="107">
        <f>IF(B218="",0,K218-L218)</f>
        <v>-15.269230769230766</v>
      </c>
    </row>
    <row r="219" spans="1:13" x14ac:dyDescent="0.25">
      <c r="B219" s="120" t="s">
        <v>93</v>
      </c>
      <c r="C219" s="105">
        <v>8.3000000000000018E-2</v>
      </c>
      <c r="D219" s="104">
        <v>14</v>
      </c>
      <c r="E219" s="104" t="s">
        <v>80</v>
      </c>
      <c r="F219" s="104" t="s">
        <v>39</v>
      </c>
      <c r="G219" s="104">
        <v>30</v>
      </c>
      <c r="H219" s="106">
        <v>24.25</v>
      </c>
      <c r="I219" s="107">
        <f>IF(B219="",0,G219-H219)</f>
        <v>5.75</v>
      </c>
      <c r="J219" s="104" t="s">
        <v>11</v>
      </c>
      <c r="K219" s="104">
        <v>13</v>
      </c>
      <c r="L219" s="106">
        <v>20.166666666666668</v>
      </c>
      <c r="M219" s="107">
        <f>IF(B219="",0,K219-L219)</f>
        <v>-7.1666666666666679</v>
      </c>
    </row>
    <row r="220" spans="1:13" x14ac:dyDescent="0.25">
      <c r="B220" s="120" t="s">
        <v>93</v>
      </c>
      <c r="C220" s="105">
        <v>8.2999999999999963E-2</v>
      </c>
      <c r="D220" s="104">
        <v>14</v>
      </c>
      <c r="E220" s="104" t="s">
        <v>20</v>
      </c>
      <c r="F220" s="104" t="s">
        <v>38</v>
      </c>
      <c r="G220" s="104">
        <v>43</v>
      </c>
      <c r="H220" s="106">
        <v>24.291666666666664</v>
      </c>
      <c r="I220" s="107">
        <f>IF(B220="",0,G220-H220)</f>
        <v>18.708333333333336</v>
      </c>
      <c r="J220" s="104" t="s">
        <v>71</v>
      </c>
      <c r="K220" s="104">
        <v>35</v>
      </c>
      <c r="L220" s="106">
        <v>24</v>
      </c>
      <c r="M220" s="107">
        <f>IF(B220="",0,K220-L220)</f>
        <v>11</v>
      </c>
    </row>
    <row r="221" spans="1:13" x14ac:dyDescent="0.25">
      <c r="A221" s="103" t="s">
        <v>121</v>
      </c>
      <c r="B221" s="113" t="s">
        <v>94</v>
      </c>
      <c r="C221" s="112">
        <v>8.2500000000000004E-2</v>
      </c>
      <c r="D221" s="113">
        <v>2</v>
      </c>
      <c r="E221" s="111" t="s">
        <v>23</v>
      </c>
      <c r="F221" s="111" t="s">
        <v>38</v>
      </c>
      <c r="G221" s="111">
        <v>9</v>
      </c>
      <c r="H221" s="114">
        <v>23.5</v>
      </c>
      <c r="I221" s="107">
        <f>IF(B221="",0,G221-H221)</f>
        <v>-14.5</v>
      </c>
      <c r="J221" s="111" t="s">
        <v>22</v>
      </c>
      <c r="K221" s="111">
        <v>26</v>
      </c>
      <c r="L221" s="114">
        <v>20</v>
      </c>
      <c r="M221" s="107">
        <f>IF(B221="",0,K221-L221)</f>
        <v>6</v>
      </c>
    </row>
    <row r="222" spans="1:13" x14ac:dyDescent="0.25">
      <c r="B222" s="104"/>
      <c r="C222" s="105">
        <v>8.1418125728379295E-2</v>
      </c>
      <c r="D222" s="104">
        <v>17</v>
      </c>
      <c r="E222" s="104" t="s">
        <v>28</v>
      </c>
      <c r="F222" s="104" t="s">
        <v>38</v>
      </c>
      <c r="G222" s="104"/>
      <c r="H222" s="106">
        <v>21.933333333333334</v>
      </c>
      <c r="I222" s="107">
        <f>IF(B222="",0,G222-H222)</f>
        <v>0</v>
      </c>
      <c r="J222" s="104" t="s">
        <v>8</v>
      </c>
      <c r="K222" s="104"/>
      <c r="L222" s="106">
        <v>21.2</v>
      </c>
      <c r="M222" s="107">
        <f>IF(B222="",0,K222-L222)</f>
        <v>0</v>
      </c>
    </row>
    <row r="223" spans="1:13" x14ac:dyDescent="0.25">
      <c r="A223" s="121" t="s">
        <v>210</v>
      </c>
      <c r="B223" s="120" t="s">
        <v>94</v>
      </c>
      <c r="C223" s="105">
        <v>8.0706342556476907E-2</v>
      </c>
      <c r="D223" s="104">
        <v>8</v>
      </c>
      <c r="E223" s="104" t="s">
        <v>11</v>
      </c>
      <c r="F223" s="104" t="s">
        <v>39</v>
      </c>
      <c r="G223" s="104">
        <v>19</v>
      </c>
      <c r="H223" s="106">
        <v>23.583333333333336</v>
      </c>
      <c r="I223" s="107">
        <f>IF(B223="",0,G223-H223)</f>
        <v>-4.5833333333333357</v>
      </c>
      <c r="J223" s="104" t="s">
        <v>27</v>
      </c>
      <c r="K223" s="104">
        <v>33</v>
      </c>
      <c r="L223" s="106">
        <v>26</v>
      </c>
      <c r="M223" s="107">
        <f>IF(B223="",0,K223-L223)</f>
        <v>7</v>
      </c>
    </row>
    <row r="224" spans="1:13" x14ac:dyDescent="0.25">
      <c r="B224" s="120" t="s">
        <v>93</v>
      </c>
      <c r="C224" s="105">
        <v>0.08</v>
      </c>
      <c r="D224" s="104">
        <v>10</v>
      </c>
      <c r="E224" s="104" t="s">
        <v>4</v>
      </c>
      <c r="F224" s="104" t="s">
        <v>38</v>
      </c>
      <c r="G224" s="104">
        <v>23</v>
      </c>
      <c r="H224" s="106">
        <v>22.111111111111114</v>
      </c>
      <c r="I224" s="107">
        <f>IF(B224="",0,G224-H224)</f>
        <v>0.88888888888888573</v>
      </c>
      <c r="J224" s="104" t="s">
        <v>10</v>
      </c>
      <c r="K224" s="104">
        <v>16</v>
      </c>
      <c r="L224" s="106">
        <v>19.833333333333336</v>
      </c>
      <c r="M224" s="107">
        <f>IF(B224="",0,K224-L224)</f>
        <v>-3.8333333333333357</v>
      </c>
    </row>
    <row r="225" spans="1:13" x14ac:dyDescent="0.25">
      <c r="A225" s="103" t="s">
        <v>117</v>
      </c>
      <c r="B225" s="104" t="s">
        <v>93</v>
      </c>
      <c r="C225" s="112">
        <v>7.6874999999999999E-2</v>
      </c>
      <c r="D225" s="113">
        <v>2</v>
      </c>
      <c r="E225" s="111" t="s">
        <v>8</v>
      </c>
      <c r="F225" s="111" t="s">
        <v>39</v>
      </c>
      <c r="G225" s="111">
        <v>34</v>
      </c>
      <c r="H225" s="114">
        <v>16</v>
      </c>
      <c r="I225" s="107">
        <f>IF(B225="",0,G225-H225)</f>
        <v>18</v>
      </c>
      <c r="J225" s="111" t="s">
        <v>4</v>
      </c>
      <c r="K225" s="111">
        <v>23</v>
      </c>
      <c r="L225" s="114">
        <v>17</v>
      </c>
      <c r="M225" s="107">
        <f>IF(B225="",0,K225-L225)</f>
        <v>6</v>
      </c>
    </row>
    <row r="226" spans="1:13" x14ac:dyDescent="0.25">
      <c r="B226" s="104" t="s">
        <v>94</v>
      </c>
      <c r="C226" s="105">
        <v>7.4919902588735543E-2</v>
      </c>
      <c r="D226" s="104">
        <v>1</v>
      </c>
      <c r="E226" s="104" t="s">
        <v>5</v>
      </c>
      <c r="F226" s="104" t="s">
        <v>38</v>
      </c>
      <c r="G226" s="104">
        <v>9</v>
      </c>
      <c r="H226" s="106">
        <v>23.925000000000001</v>
      </c>
      <c r="I226" s="107">
        <f>IF(B226="",0,G226-H226)</f>
        <v>-14.925000000000001</v>
      </c>
      <c r="J226" s="104" t="s">
        <v>4</v>
      </c>
      <c r="K226" s="104">
        <v>17</v>
      </c>
      <c r="L226" s="106">
        <v>23.233333333333334</v>
      </c>
      <c r="M226" s="107">
        <f>IF(B226="",0,K226-L226)</f>
        <v>-6.2333333333333343</v>
      </c>
    </row>
    <row r="227" spans="1:13" x14ac:dyDescent="0.25">
      <c r="B227" s="104"/>
      <c r="C227" s="105">
        <v>7.0555546699032939E-2</v>
      </c>
      <c r="D227" s="104">
        <v>17</v>
      </c>
      <c r="E227" s="104" t="s">
        <v>12</v>
      </c>
      <c r="F227" s="104" t="s">
        <v>38</v>
      </c>
      <c r="G227" s="104"/>
      <c r="H227" s="106">
        <v>23.866666666666667</v>
      </c>
      <c r="I227" s="107">
        <f>IF(B227="",0,G227-H227)</f>
        <v>0</v>
      </c>
      <c r="J227" s="104" t="s">
        <v>30</v>
      </c>
      <c r="K227" s="104"/>
      <c r="L227" s="106">
        <v>21.833333333333336</v>
      </c>
      <c r="M227" s="107">
        <f>IF(B227="",0,K227-L227)</f>
        <v>0</v>
      </c>
    </row>
    <row r="228" spans="1:13" x14ac:dyDescent="0.25">
      <c r="A228" s="103" t="s">
        <v>107</v>
      </c>
      <c r="B228" s="113" t="s">
        <v>93</v>
      </c>
      <c r="C228" s="112">
        <v>0.06</v>
      </c>
      <c r="D228" s="113">
        <v>2</v>
      </c>
      <c r="E228" s="111" t="s">
        <v>16</v>
      </c>
      <c r="F228" s="111" t="s">
        <v>38</v>
      </c>
      <c r="G228" s="111">
        <v>19</v>
      </c>
      <c r="H228" s="114">
        <v>25</v>
      </c>
      <c r="I228" s="107">
        <f>IF(B228="",0,G228-H228)</f>
        <v>-6</v>
      </c>
      <c r="J228" s="111" t="s">
        <v>80</v>
      </c>
      <c r="K228" s="111">
        <v>17</v>
      </c>
      <c r="L228" s="114">
        <v>25</v>
      </c>
      <c r="M228" s="107">
        <f>IF(B228="",0,K228-L228)</f>
        <v>-8</v>
      </c>
    </row>
    <row r="229" spans="1:13" x14ac:dyDescent="0.25">
      <c r="B229" s="104" t="s">
        <v>93</v>
      </c>
      <c r="C229" s="105">
        <v>5.6659793020825105E-2</v>
      </c>
      <c r="D229" s="104">
        <v>1</v>
      </c>
      <c r="E229" s="104" t="s">
        <v>25</v>
      </c>
      <c r="F229" s="104" t="s">
        <v>38</v>
      </c>
      <c r="G229" s="104">
        <v>20</v>
      </c>
      <c r="H229" s="106">
        <v>21.21875</v>
      </c>
      <c r="I229" s="107">
        <f>IF(B229="",0,G229-H229)</f>
        <v>-1.21875</v>
      </c>
      <c r="J229" s="104" t="s">
        <v>24</v>
      </c>
      <c r="K229" s="104">
        <v>0</v>
      </c>
      <c r="L229" s="106">
        <v>20.864583333333336</v>
      </c>
      <c r="M229" s="107">
        <f>IF(B229="",0,K229-L229)</f>
        <v>-20.864583333333336</v>
      </c>
    </row>
    <row r="230" spans="1:13" x14ac:dyDescent="0.25">
      <c r="B230" s="104" t="s">
        <v>93</v>
      </c>
      <c r="C230" s="105">
        <v>5.4281486793213041E-2</v>
      </c>
      <c r="D230" s="104">
        <v>1</v>
      </c>
      <c r="E230" s="104" t="s">
        <v>23</v>
      </c>
      <c r="F230" s="104" t="s">
        <v>39</v>
      </c>
      <c r="G230" s="104">
        <v>29</v>
      </c>
      <c r="H230" s="106">
        <v>24.40625</v>
      </c>
      <c r="I230" s="107">
        <f>IF(B230="",0,G230-H230)</f>
        <v>4.59375</v>
      </c>
      <c r="J230" s="104" t="s">
        <v>7</v>
      </c>
      <c r="K230" s="104">
        <v>19</v>
      </c>
      <c r="L230" s="106">
        <v>24.25</v>
      </c>
      <c r="M230" s="107">
        <f>IF(B230="",0,K230-L230)</f>
        <v>-5.25</v>
      </c>
    </row>
    <row r="231" spans="1:13" x14ac:dyDescent="0.25">
      <c r="A231" s="103" t="s">
        <v>182</v>
      </c>
      <c r="B231" s="104" t="s">
        <v>94</v>
      </c>
      <c r="C231" s="105">
        <v>5.2922369293140425E-2</v>
      </c>
      <c r="D231" s="104">
        <v>6</v>
      </c>
      <c r="E231" s="104" t="s">
        <v>4</v>
      </c>
      <c r="F231" s="104" t="s">
        <v>38</v>
      </c>
      <c r="G231" s="104">
        <v>10</v>
      </c>
      <c r="H231" s="106">
        <v>23</v>
      </c>
      <c r="I231" s="107">
        <f>IF(B231="",0,G231-H231)</f>
        <v>-13</v>
      </c>
      <c r="J231" s="104" t="s">
        <v>23</v>
      </c>
      <c r="K231" s="104">
        <v>23</v>
      </c>
      <c r="L231" s="106">
        <v>21.1</v>
      </c>
      <c r="M231" s="107">
        <f>IF(B231="",0,K231-L231)</f>
        <v>1.8999999999999986</v>
      </c>
    </row>
    <row r="232" spans="1:13" x14ac:dyDescent="0.25">
      <c r="A232" s="103" t="s">
        <v>168</v>
      </c>
      <c r="B232" s="104" t="s">
        <v>93</v>
      </c>
      <c r="C232" s="105">
        <v>5.1106131715577707E-2</v>
      </c>
      <c r="D232" s="104">
        <v>5</v>
      </c>
      <c r="E232" s="104" t="s">
        <v>15</v>
      </c>
      <c r="F232" s="104" t="s">
        <v>38</v>
      </c>
      <c r="G232" s="104">
        <v>19</v>
      </c>
      <c r="H232" s="106">
        <v>26.791666666666664</v>
      </c>
      <c r="I232" s="107">
        <f>IF(B232="",0,G232-H232)</f>
        <v>-7.7916666666666643</v>
      </c>
      <c r="J232" s="104" t="s">
        <v>29</v>
      </c>
      <c r="K232" s="104">
        <v>14</v>
      </c>
      <c r="L232" s="106">
        <v>27.833333333333336</v>
      </c>
      <c r="M232" s="107">
        <f>IF(B232="",0,K232-L232)</f>
        <v>-13.833333333333336</v>
      </c>
    </row>
    <row r="233" spans="1:13" x14ac:dyDescent="0.25">
      <c r="A233" s="103" t="s">
        <v>155</v>
      </c>
      <c r="B233" s="104" t="s">
        <v>93</v>
      </c>
      <c r="C233" s="105">
        <v>5.0950943558616041E-2</v>
      </c>
      <c r="D233" s="104">
        <v>4</v>
      </c>
      <c r="E233" s="104" t="s">
        <v>24</v>
      </c>
      <c r="F233" s="104" t="s">
        <v>38</v>
      </c>
      <c r="G233" s="104">
        <v>31</v>
      </c>
      <c r="H233" s="106">
        <v>18.166666666666664</v>
      </c>
      <c r="I233" s="107">
        <f>IF(B233="",0,G233-H233)</f>
        <v>12.833333333333336</v>
      </c>
      <c r="J233" s="104" t="s">
        <v>21</v>
      </c>
      <c r="K233" s="104">
        <v>7</v>
      </c>
      <c r="L233" s="106">
        <v>19.333333333333336</v>
      </c>
      <c r="M233" s="107">
        <f>IF(B233="",0,K233-L233)</f>
        <v>-12.333333333333336</v>
      </c>
    </row>
    <row r="234" spans="1:13" x14ac:dyDescent="0.25">
      <c r="A234" s="103" t="s">
        <v>153</v>
      </c>
      <c r="B234" s="104" t="s">
        <v>93</v>
      </c>
      <c r="C234" s="105">
        <v>5.0862068965517204E-2</v>
      </c>
      <c r="D234" s="104">
        <v>4</v>
      </c>
      <c r="E234" s="104" t="s">
        <v>28</v>
      </c>
      <c r="F234" s="104" t="s">
        <v>38</v>
      </c>
      <c r="G234" s="104">
        <v>33</v>
      </c>
      <c r="H234" s="106">
        <v>23.333333333333336</v>
      </c>
      <c r="I234" s="107">
        <f>IF(B234="",0,G234-H234)</f>
        <v>9.6666666666666643</v>
      </c>
      <c r="J234" s="104" t="s">
        <v>15</v>
      </c>
      <c r="K234" s="104">
        <v>30</v>
      </c>
      <c r="L234" s="106">
        <v>23.166666666666668</v>
      </c>
      <c r="M234" s="107">
        <f>IF(B234="",0,K234-L234)</f>
        <v>6.8333333333333321</v>
      </c>
    </row>
    <row r="235" spans="1:13" x14ac:dyDescent="0.25">
      <c r="B235" s="120" t="s">
        <v>94</v>
      </c>
      <c r="C235" s="105">
        <v>0.05</v>
      </c>
      <c r="D235" s="104">
        <v>10</v>
      </c>
      <c r="E235" s="104" t="s">
        <v>18</v>
      </c>
      <c r="F235" s="104" t="s">
        <v>38</v>
      </c>
      <c r="G235" s="104">
        <v>10</v>
      </c>
      <c r="H235" s="106">
        <v>21.605555555555554</v>
      </c>
      <c r="I235" s="107">
        <f>IF(B235="",0,G235-H235)</f>
        <v>-11.605555555555554</v>
      </c>
      <c r="J235" s="104" t="s">
        <v>29</v>
      </c>
      <c r="K235" s="104">
        <v>15</v>
      </c>
      <c r="L235" s="106">
        <v>20.711111111111109</v>
      </c>
      <c r="M235" s="107">
        <f>IF(B235="",0,K235-L235)</f>
        <v>-5.7111111111111086</v>
      </c>
    </row>
    <row r="236" spans="1:13" x14ac:dyDescent="0.25">
      <c r="B236" s="120" t="s">
        <v>93</v>
      </c>
      <c r="C236" s="105">
        <v>4.697851656184366E-2</v>
      </c>
      <c r="D236" s="104">
        <v>15</v>
      </c>
      <c r="E236" s="104" t="s">
        <v>15</v>
      </c>
      <c r="F236" s="104" t="s">
        <v>38</v>
      </c>
      <c r="G236" s="104">
        <v>27</v>
      </c>
      <c r="H236" s="106">
        <v>23.807692307692307</v>
      </c>
      <c r="I236" s="107">
        <f>IF(B236="",0,G236-H236)</f>
        <v>3.1923076923076934</v>
      </c>
      <c r="J236" s="104" t="s">
        <v>22</v>
      </c>
      <c r="K236" s="104">
        <v>24</v>
      </c>
      <c r="L236" s="106">
        <v>21.923076923076923</v>
      </c>
      <c r="M236" s="107">
        <f>IF(B236="",0,K236-L236)</f>
        <v>2.0769230769230766</v>
      </c>
    </row>
    <row r="237" spans="1:13" x14ac:dyDescent="0.25">
      <c r="B237" s="104"/>
      <c r="C237" s="105">
        <v>4.2620980828531996E-2</v>
      </c>
      <c r="D237" s="104">
        <v>17</v>
      </c>
      <c r="E237" s="104" t="s">
        <v>4</v>
      </c>
      <c r="F237" s="104" t="s">
        <v>38</v>
      </c>
      <c r="G237" s="104"/>
      <c r="H237" s="106">
        <v>22.466666666666669</v>
      </c>
      <c r="I237" s="107">
        <f>IF(B237="",0,G237-H237)</f>
        <v>0</v>
      </c>
      <c r="J237" s="104" t="s">
        <v>35</v>
      </c>
      <c r="K237" s="104"/>
      <c r="L237" s="106">
        <v>24.133333333333333</v>
      </c>
      <c r="M237" s="107">
        <f>IF(B237="",0,K237-L237)</f>
        <v>0</v>
      </c>
    </row>
    <row r="238" spans="1:13" x14ac:dyDescent="0.25">
      <c r="A238" s="103" t="s">
        <v>122</v>
      </c>
      <c r="B238" s="113" t="s">
        <v>94</v>
      </c>
      <c r="C238" s="112">
        <v>4.0937500000000002E-2</v>
      </c>
      <c r="D238" s="113">
        <v>2</v>
      </c>
      <c r="E238" s="111" t="s">
        <v>27</v>
      </c>
      <c r="F238" s="111" t="s">
        <v>38</v>
      </c>
      <c r="G238" s="111">
        <v>17</v>
      </c>
      <c r="H238" s="114">
        <v>20</v>
      </c>
      <c r="I238" s="107">
        <f>IF(B238="",0,G238-H238)</f>
        <v>-3</v>
      </c>
      <c r="J238" s="111" t="s">
        <v>31</v>
      </c>
      <c r="K238" s="111">
        <v>42</v>
      </c>
      <c r="L238" s="114">
        <v>13.5</v>
      </c>
      <c r="M238" s="107">
        <f>IF(B238="",0,K238-L238)</f>
        <v>28.5</v>
      </c>
    </row>
    <row r="239" spans="1:13" x14ac:dyDescent="0.25">
      <c r="A239" s="103" t="s">
        <v>141</v>
      </c>
      <c r="B239" s="111" t="s">
        <v>93</v>
      </c>
      <c r="C239" s="112">
        <v>0.04</v>
      </c>
      <c r="D239" s="113">
        <v>3</v>
      </c>
      <c r="E239" s="111" t="s">
        <v>27</v>
      </c>
      <c r="F239" s="111" t="s">
        <v>38</v>
      </c>
      <c r="G239" s="111">
        <v>28</v>
      </c>
      <c r="H239" s="114">
        <v>21</v>
      </c>
      <c r="I239" s="107">
        <f>IF(B239="",0,G239-H239)</f>
        <v>7</v>
      </c>
      <c r="J239" s="111" t="s">
        <v>33</v>
      </c>
      <c r="K239" s="111">
        <v>17</v>
      </c>
      <c r="L239" s="114">
        <v>21</v>
      </c>
      <c r="M239" s="107">
        <f>IF(B239="",0,K239-L239)</f>
        <v>-4</v>
      </c>
    </row>
    <row r="240" spans="1:13" x14ac:dyDescent="0.25">
      <c r="A240" s="116" t="s">
        <v>105</v>
      </c>
      <c r="B240" s="113" t="s">
        <v>93</v>
      </c>
      <c r="C240" s="112">
        <v>0.04</v>
      </c>
      <c r="D240" s="113">
        <v>2</v>
      </c>
      <c r="E240" s="111" t="s">
        <v>7</v>
      </c>
      <c r="F240" s="111" t="s">
        <v>39</v>
      </c>
      <c r="G240" s="111">
        <v>20</v>
      </c>
      <c r="H240" s="114">
        <v>30.5</v>
      </c>
      <c r="I240" s="107">
        <f>IF(B240="",0,G240-H240)</f>
        <v>-10.5</v>
      </c>
      <c r="J240" s="111" t="s">
        <v>15</v>
      </c>
      <c r="K240" s="111">
        <v>36</v>
      </c>
      <c r="L240" s="114">
        <v>28</v>
      </c>
      <c r="M240" s="107">
        <f>IF(B240="",0,K240-L240)</f>
        <v>8</v>
      </c>
    </row>
    <row r="241" spans="1:13" x14ac:dyDescent="0.25">
      <c r="B241" s="120" t="s">
        <v>94</v>
      </c>
      <c r="C241" s="105">
        <v>3.704482093896648E-2</v>
      </c>
      <c r="D241" s="104">
        <v>12</v>
      </c>
      <c r="E241" s="104" t="s">
        <v>7</v>
      </c>
      <c r="F241" s="104" t="s">
        <v>38</v>
      </c>
      <c r="G241" s="104">
        <v>20</v>
      </c>
      <c r="H241" s="106">
        <v>23.888888888888889</v>
      </c>
      <c r="I241" s="107">
        <f>IF(B241="",0,G241-H241)</f>
        <v>-3.8888888888888893</v>
      </c>
      <c r="J241" s="104" t="s">
        <v>71</v>
      </c>
      <c r="K241" s="104">
        <v>26</v>
      </c>
      <c r="L241" s="106">
        <v>25.611111111111107</v>
      </c>
      <c r="M241" s="107">
        <f>IF(B241="",0,K241-L241)</f>
        <v>0.38888888888889284</v>
      </c>
    </row>
    <row r="242" spans="1:13" x14ac:dyDescent="0.25">
      <c r="B242" s="104" t="s">
        <v>93</v>
      </c>
      <c r="C242" s="105">
        <v>3.5932884696795508E-2</v>
      </c>
      <c r="D242" s="104">
        <v>1</v>
      </c>
      <c r="E242" s="104" t="s">
        <v>20</v>
      </c>
      <c r="F242" s="104" t="s">
        <v>38</v>
      </c>
      <c r="G242" s="104">
        <v>30</v>
      </c>
      <c r="H242" s="106">
        <v>24.235416666666666</v>
      </c>
      <c r="I242" s="107">
        <f>IF(B242="",0,G242-H242)</f>
        <v>5.7645833333333343</v>
      </c>
      <c r="J242" s="104" t="s">
        <v>11</v>
      </c>
      <c r="K242" s="104">
        <v>17</v>
      </c>
      <c r="L242" s="106">
        <v>23.543749999999999</v>
      </c>
      <c r="M242" s="107">
        <f>IF(B242="",0,K242-L242)</f>
        <v>-6.5437499999999993</v>
      </c>
    </row>
    <row r="243" spans="1:13" x14ac:dyDescent="0.25">
      <c r="A243" s="103" t="s">
        <v>176</v>
      </c>
      <c r="B243" s="104" t="s">
        <v>93</v>
      </c>
      <c r="C243" s="105">
        <v>3.381959865120486E-2</v>
      </c>
      <c r="D243" s="104">
        <v>6</v>
      </c>
      <c r="E243" s="104" t="s">
        <v>20</v>
      </c>
      <c r="F243" s="104" t="s">
        <v>38</v>
      </c>
      <c r="G243" s="104">
        <v>28</v>
      </c>
      <c r="H243" s="106">
        <v>23.1</v>
      </c>
      <c r="I243" s="107">
        <f>IF(B243="",0,G243-H243)</f>
        <v>4.8999999999999986</v>
      </c>
      <c r="J243" s="104" t="s">
        <v>28</v>
      </c>
      <c r="K243" s="104">
        <v>23</v>
      </c>
      <c r="L243" s="106">
        <v>20.399999999999999</v>
      </c>
      <c r="M243" s="107">
        <f>IF(B243="",0,K243-L243)</f>
        <v>2.6000000000000014</v>
      </c>
    </row>
    <row r="244" spans="1:13" x14ac:dyDescent="0.25">
      <c r="B244" s="120" t="s">
        <v>94</v>
      </c>
      <c r="C244" s="105">
        <v>0.03</v>
      </c>
      <c r="D244" s="104">
        <v>10</v>
      </c>
      <c r="E244" s="104" t="s">
        <v>24</v>
      </c>
      <c r="F244" s="104" t="s">
        <v>38</v>
      </c>
      <c r="G244" s="104">
        <v>20</v>
      </c>
      <c r="H244" s="106">
        <v>20.111111111111114</v>
      </c>
      <c r="I244" s="107">
        <f>IF(B244="",0,G244-H244)</f>
        <v>-0.11111111111111427</v>
      </c>
      <c r="J244" s="104" t="s">
        <v>13</v>
      </c>
      <c r="K244" s="104">
        <v>24</v>
      </c>
      <c r="L244" s="106">
        <v>21.5</v>
      </c>
      <c r="M244" s="107">
        <f>IF(B244="",0,K244-L244)</f>
        <v>2.5</v>
      </c>
    </row>
    <row r="245" spans="1:13" x14ac:dyDescent="0.25">
      <c r="A245" s="103" t="s">
        <v>156</v>
      </c>
      <c r="B245" s="104" t="s">
        <v>94</v>
      </c>
      <c r="C245" s="105">
        <v>2.7545690001626502E-2</v>
      </c>
      <c r="D245" s="104">
        <v>4</v>
      </c>
      <c r="E245" s="104" t="s">
        <v>23</v>
      </c>
      <c r="F245" s="104" t="s">
        <v>39</v>
      </c>
      <c r="G245" s="104">
        <v>7</v>
      </c>
      <c r="H245" s="106">
        <v>22.5</v>
      </c>
      <c r="I245" s="107">
        <f>IF(B245="",0,G245-H245)</f>
        <v>-15.5</v>
      </c>
      <c r="J245" s="104" t="s">
        <v>35</v>
      </c>
      <c r="K245" s="104">
        <v>14</v>
      </c>
      <c r="L245" s="106">
        <v>24.5</v>
      </c>
      <c r="M245" s="107">
        <f>IF(B245="",0,K245-L245)</f>
        <v>-10.5</v>
      </c>
    </row>
    <row r="246" spans="1:13" x14ac:dyDescent="0.25">
      <c r="A246" s="103" t="s">
        <v>175</v>
      </c>
      <c r="B246" s="104" t="s">
        <v>93</v>
      </c>
      <c r="C246" s="105">
        <v>2.3523494054375926E-2</v>
      </c>
      <c r="D246" s="104">
        <v>5</v>
      </c>
      <c r="E246" s="104" t="s">
        <v>28</v>
      </c>
      <c r="F246" s="104" t="s">
        <v>38</v>
      </c>
      <c r="G246" s="104">
        <v>27</v>
      </c>
      <c r="H246" s="106">
        <v>18.5</v>
      </c>
      <c r="I246" s="107">
        <f>IF(B246="",0,G246-H246)</f>
        <v>8.5</v>
      </c>
      <c r="J246" s="104" t="s">
        <v>35</v>
      </c>
      <c r="K246" s="104">
        <v>24</v>
      </c>
      <c r="L246" s="106">
        <v>21.125</v>
      </c>
      <c r="M246" s="107">
        <f>IF(B246="",0,K246-L246)</f>
        <v>2.875</v>
      </c>
    </row>
    <row r="247" spans="1:13" x14ac:dyDescent="0.25">
      <c r="B247" s="120" t="s">
        <v>94</v>
      </c>
      <c r="C247" s="105">
        <v>2.1988667320475094E-2</v>
      </c>
      <c r="D247" s="104">
        <v>11</v>
      </c>
      <c r="E247" s="104" t="s">
        <v>4</v>
      </c>
      <c r="F247" s="104" t="s">
        <v>39</v>
      </c>
      <c r="G247" s="104">
        <v>0</v>
      </c>
      <c r="H247" s="106">
        <v>20.833333333333336</v>
      </c>
      <c r="I247" s="107">
        <f>IF(B247="",0,G247-H247)</f>
        <v>-20.833333333333336</v>
      </c>
      <c r="J247" s="104" t="s">
        <v>25</v>
      </c>
      <c r="K247" s="104">
        <v>23</v>
      </c>
      <c r="L247" s="106">
        <v>22.055555555555557</v>
      </c>
      <c r="M247" s="107">
        <f>IF(B247="",0,K247-L247)</f>
        <v>0.94444444444444287</v>
      </c>
    </row>
    <row r="248" spans="1:13" x14ac:dyDescent="0.25">
      <c r="B248" s="120" t="s">
        <v>93</v>
      </c>
      <c r="C248" s="105">
        <v>2.1391984237616783E-2</v>
      </c>
      <c r="D248" s="104">
        <v>13</v>
      </c>
      <c r="E248" s="104" t="s">
        <v>27</v>
      </c>
      <c r="F248" s="104" t="s">
        <v>39</v>
      </c>
      <c r="G248" s="104">
        <v>38</v>
      </c>
      <c r="H248" s="106">
        <v>25</v>
      </c>
      <c r="I248" s="107">
        <f>IF(B248="",0,G248-H248)</f>
        <v>13</v>
      </c>
      <c r="J248" s="104" t="s">
        <v>11</v>
      </c>
      <c r="K248" s="104">
        <v>14</v>
      </c>
      <c r="L248" s="106">
        <v>23.166666666666668</v>
      </c>
      <c r="M248" s="107">
        <f>IF(B248="",0,K248-L248)</f>
        <v>-9.1666666666666679</v>
      </c>
    </row>
    <row r="249" spans="1:13" x14ac:dyDescent="0.25">
      <c r="B249" s="120" t="s">
        <v>94</v>
      </c>
      <c r="C249" s="105">
        <v>2.0208129018197664E-2</v>
      </c>
      <c r="D249" s="104">
        <v>11</v>
      </c>
      <c r="E249" s="104" t="s">
        <v>5</v>
      </c>
      <c r="F249" s="104" t="s">
        <v>39</v>
      </c>
      <c r="G249" s="104">
        <v>31</v>
      </c>
      <c r="H249" s="106">
        <v>21.666666666666664</v>
      </c>
      <c r="I249" s="107">
        <f>IF(B249="",0,G249-H249)</f>
        <v>9.3333333333333357</v>
      </c>
      <c r="J249" s="104" t="s">
        <v>8</v>
      </c>
      <c r="K249" s="104">
        <v>34</v>
      </c>
      <c r="L249" s="106">
        <v>20.111111111111111</v>
      </c>
      <c r="M249" s="107">
        <f>IF(B249="",0,K249-L249)</f>
        <v>13.888888888888889</v>
      </c>
    </row>
    <row r="250" spans="1:13" x14ac:dyDescent="0.25">
      <c r="B250" s="120" t="s">
        <v>93</v>
      </c>
      <c r="C250" s="105">
        <v>1.6662843365977675E-2</v>
      </c>
      <c r="D250" s="104">
        <v>12</v>
      </c>
      <c r="E250" s="104" t="s">
        <v>80</v>
      </c>
      <c r="F250" s="104" t="s">
        <v>38</v>
      </c>
      <c r="G250" s="104">
        <v>28</v>
      </c>
      <c r="H250" s="106">
        <v>20.666666666666668</v>
      </c>
      <c r="I250" s="107">
        <f>IF(B250="",0,G250-H250)</f>
        <v>7.3333333333333321</v>
      </c>
      <c r="J250" s="104" t="s">
        <v>27</v>
      </c>
      <c r="K250" s="104">
        <v>6</v>
      </c>
      <c r="L250" s="106">
        <v>22.5</v>
      </c>
      <c r="M250" s="107">
        <f>IF(B250="",0,K250-L250)</f>
        <v>-16.5</v>
      </c>
    </row>
    <row r="251" spans="1:13" x14ac:dyDescent="0.25">
      <c r="A251" s="109" t="s">
        <v>114</v>
      </c>
      <c r="B251" s="113" t="s">
        <v>94</v>
      </c>
      <c r="C251" s="117">
        <v>1.5312500000000007E-2</v>
      </c>
      <c r="D251" s="113">
        <v>2</v>
      </c>
      <c r="E251" s="111" t="s">
        <v>24</v>
      </c>
      <c r="F251" s="111" t="s">
        <v>39</v>
      </c>
      <c r="G251" s="111">
        <v>9</v>
      </c>
      <c r="H251" s="114">
        <v>14.5</v>
      </c>
      <c r="I251" s="107">
        <f>IF(B251="",0,G251-H251)</f>
        <v>-5.5</v>
      </c>
      <c r="J251" s="111" t="s">
        <v>12</v>
      </c>
      <c r="K251" s="111">
        <v>13</v>
      </c>
      <c r="L251" s="114">
        <v>13.5</v>
      </c>
      <c r="M251" s="107">
        <f>IF(B251="",0,K251-L251)</f>
        <v>-0.5</v>
      </c>
    </row>
    <row r="252" spans="1:13" x14ac:dyDescent="0.25">
      <c r="B252" s="120" t="s">
        <v>94</v>
      </c>
      <c r="C252" s="105">
        <v>1.4842710209070256E-2</v>
      </c>
      <c r="D252" s="104">
        <v>15</v>
      </c>
      <c r="E252" s="104" t="s">
        <v>33</v>
      </c>
      <c r="F252" s="104" t="s">
        <v>38</v>
      </c>
      <c r="G252" s="104">
        <v>15</v>
      </c>
      <c r="H252" s="106">
        <v>22.115384615384613</v>
      </c>
      <c r="I252" s="107">
        <f>IF(B252="",0,G252-H252)</f>
        <v>-7.1153846153846132</v>
      </c>
      <c r="J252" s="104" t="s">
        <v>11</v>
      </c>
      <c r="K252" s="104">
        <v>20</v>
      </c>
      <c r="L252" s="106">
        <v>23.153846153846153</v>
      </c>
      <c r="M252" s="107">
        <f>IF(B252="",0,K252-L252)</f>
        <v>-3.1538461538461533</v>
      </c>
    </row>
    <row r="253" spans="1:13" x14ac:dyDescent="0.25">
      <c r="A253" s="103" t="s">
        <v>147</v>
      </c>
      <c r="B253" s="104" t="s">
        <v>93</v>
      </c>
      <c r="C253" s="105">
        <v>1.2686135833029008E-2</v>
      </c>
      <c r="D253" s="104">
        <v>4</v>
      </c>
      <c r="E253" s="104" t="s">
        <v>7</v>
      </c>
      <c r="F253" s="104" t="s">
        <v>38</v>
      </c>
      <c r="G253" s="104">
        <v>20</v>
      </c>
      <c r="H253" s="106">
        <v>21.416666666666664</v>
      </c>
      <c r="I253" s="107">
        <f>IF(B253="",0,G253-H253)</f>
        <v>-1.4166666666666643</v>
      </c>
      <c r="J253" s="104" t="s">
        <v>16</v>
      </c>
      <c r="K253" s="104">
        <v>0</v>
      </c>
      <c r="L253" s="106">
        <v>19.25</v>
      </c>
      <c r="M253" s="107">
        <f>IF(B253="",0,K253-L253)</f>
        <v>-19.25</v>
      </c>
    </row>
    <row r="254" spans="1:13" x14ac:dyDescent="0.25">
      <c r="A254" s="103" t="s">
        <v>183</v>
      </c>
      <c r="B254" s="104" t="s">
        <v>94</v>
      </c>
      <c r="C254" s="105">
        <v>5.0719873441604571E-3</v>
      </c>
      <c r="D254" s="104">
        <v>6</v>
      </c>
      <c r="E254" s="104" t="s">
        <v>35</v>
      </c>
      <c r="F254" s="104" t="s">
        <v>38</v>
      </c>
      <c r="G254" s="104">
        <v>38</v>
      </c>
      <c r="H254" s="106">
        <v>22.05</v>
      </c>
      <c r="I254" s="107">
        <f>IF(B254="",0,G254-H254)</f>
        <v>15.95</v>
      </c>
      <c r="J254" s="104" t="s">
        <v>7</v>
      </c>
      <c r="K254" s="104">
        <v>52</v>
      </c>
      <c r="L254" s="106">
        <v>21.324999999999999</v>
      </c>
      <c r="M254" s="107">
        <f>IF(B254="",0,K254-L254)</f>
        <v>30.675000000000001</v>
      </c>
    </row>
    <row r="255" spans="1:13" x14ac:dyDescent="0.25">
      <c r="A255" s="103" t="s">
        <v>164</v>
      </c>
      <c r="B255" s="104" t="s">
        <v>93</v>
      </c>
      <c r="C255" s="105">
        <v>3.2797792954574884E-3</v>
      </c>
      <c r="D255" s="104">
        <v>5</v>
      </c>
      <c r="E255" s="104" t="s">
        <v>22</v>
      </c>
      <c r="F255" s="104" t="s">
        <v>39</v>
      </c>
      <c r="G255" s="104">
        <v>9</v>
      </c>
      <c r="H255" s="106">
        <v>20.5</v>
      </c>
      <c r="I255" s="107">
        <f>IF(B255="",0,G255-H255)</f>
        <v>-11.5</v>
      </c>
      <c r="J255" s="104" t="s">
        <v>19</v>
      </c>
      <c r="K255" s="104">
        <v>30</v>
      </c>
      <c r="L255" s="106">
        <v>21</v>
      </c>
      <c r="M255" s="107">
        <f>IF(B255="",0,K255-L255)</f>
        <v>9</v>
      </c>
    </row>
    <row r="256" spans="1:13" x14ac:dyDescent="0.25">
      <c r="B256" s="120" t="s">
        <v>93</v>
      </c>
      <c r="C256" s="105">
        <v>0</v>
      </c>
      <c r="D256" s="104">
        <v>14</v>
      </c>
      <c r="E256" s="104" t="s">
        <v>19</v>
      </c>
      <c r="F256" s="104" t="s">
        <v>39</v>
      </c>
      <c r="G256" s="104">
        <v>30</v>
      </c>
      <c r="H256" s="106">
        <v>21.708333333333336</v>
      </c>
      <c r="I256" s="107">
        <f>IF(B256="",0,G256-H256)</f>
        <v>8.2916666666666643</v>
      </c>
      <c r="J256" s="104" t="s">
        <v>5</v>
      </c>
      <c r="K256" s="104">
        <v>24</v>
      </c>
      <c r="L256" s="106">
        <v>19.5</v>
      </c>
      <c r="M256" s="107">
        <f>IF(B256="",0,K256-L256)</f>
        <v>4.5</v>
      </c>
    </row>
    <row r="257" spans="2:13" x14ac:dyDescent="0.25">
      <c r="B257" s="120" t="s">
        <v>93</v>
      </c>
      <c r="C257" s="105">
        <v>0</v>
      </c>
      <c r="D257" s="104">
        <v>14</v>
      </c>
      <c r="E257" s="104" t="s">
        <v>14</v>
      </c>
      <c r="F257" s="104" t="s">
        <v>39</v>
      </c>
      <c r="G257" s="104">
        <v>26</v>
      </c>
      <c r="H257" s="106">
        <v>24.208333333333336</v>
      </c>
      <c r="I257" s="107">
        <f>IF(B257="",0,G257-H257)</f>
        <v>1.7916666666666643</v>
      </c>
      <c r="J257" s="104" t="s">
        <v>17</v>
      </c>
      <c r="K257" s="104">
        <v>15</v>
      </c>
      <c r="L257" s="106">
        <v>21.791666666666664</v>
      </c>
      <c r="M257" s="107">
        <f>IF(B257="",0,K257-L257)</f>
        <v>-6.7916666666666643</v>
      </c>
    </row>
  </sheetData>
  <autoFilter ref="A1:M257" xr:uid="{51BAF994-3EAF-4AE0-B75F-892DF5CE6FE6}">
    <sortState ref="A2:M257">
      <sortCondition descending="1" ref="C1:C257"/>
    </sortState>
  </autoFilter>
  <conditionalFormatting sqref="C1:C1048576">
    <cfRule type="dataBar" priority="755">
      <dataBar>
        <cfvo type="min"/>
        <cfvo type="max"/>
        <color theme="9" tint="0.59999389629810485"/>
      </dataBar>
      <extLst>
        <ext xmlns:x14="http://schemas.microsoft.com/office/spreadsheetml/2009/9/main" uri="{B025F937-C7B1-47D3-B67F-A62EFF666E3E}">
          <x14:id>{EF033CFF-EA21-425A-A323-601647787DD3}</x14:id>
        </ext>
      </extLst>
    </cfRule>
  </conditionalFormatting>
  <conditionalFormatting sqref="K1:L1048576">
    <cfRule type="colorScale" priority="757">
      <colorScale>
        <cfvo type="min"/>
        <cfvo type="percentile" val="50"/>
        <cfvo type="max"/>
        <color rgb="FFF8696B"/>
        <color rgb="FFFFEB84"/>
        <color rgb="FF63BE7B"/>
      </colorScale>
    </cfRule>
  </conditionalFormatting>
  <conditionalFormatting sqref="G1:H1048576">
    <cfRule type="colorScale" priority="7">
      <colorScale>
        <cfvo type="min"/>
        <cfvo type="percentile" val="50"/>
        <cfvo type="max"/>
        <color rgb="FFF8696B"/>
        <color rgb="FFFFEB84"/>
        <color rgb="FF63BE7B"/>
      </colorScale>
    </cfRule>
  </conditionalFormatting>
  <conditionalFormatting sqref="O3:O20">
    <cfRule type="colorScale" priority="6">
      <colorScale>
        <cfvo type="min"/>
        <cfvo type="percentile" val="50"/>
        <cfvo type="max"/>
        <color rgb="FFF8696B"/>
        <color rgb="FFFFEB84"/>
        <color rgb="FF63BE7B"/>
      </colorScale>
    </cfRule>
  </conditionalFormatting>
  <conditionalFormatting sqref="B1:B1048576">
    <cfRule type="containsText" dxfId="36" priority="758" operator="containsText" text="Yes">
      <formula>NOT(ISERROR(SEARCH("Yes",B1)))</formula>
    </cfRule>
    <cfRule type="containsText" dxfId="35" priority="759" operator="containsText" text="No">
      <formula>NOT(ISERROR(SEARCH("No",B1)))</formula>
    </cfRule>
  </conditionalFormatting>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dataBar" id="{EF033CFF-EA21-425A-A323-601647787DD3}">
            <x14:dataBar minLength="0" maxLength="100" gradient="0">
              <x14:cfvo type="autoMin"/>
              <x14:cfvo type="autoMax"/>
              <x14:negativeFillColor rgb="FFFF0000"/>
              <x14:axisColor rgb="FF000000"/>
            </x14:dataBar>
          </x14:cfRule>
          <xm:sqref>C1:C1048576</xm:sqref>
        </x14:conditionalFormatting>
      </x14:conditionalFormatting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T648"/>
  <sheetViews>
    <sheetView showGridLines="0" tabSelected="1" zoomScale="115" zoomScaleNormal="115" workbookViewId="0">
      <pane ySplit="5" topLeftCell="A6" activePane="bottomLeft" state="frozen"/>
      <selection pane="bottomLeft" activeCell="H6" sqref="H6:H37"/>
    </sheetView>
  </sheetViews>
  <sheetFormatPr defaultColWidth="9.140625" defaultRowHeight="15" x14ac:dyDescent="0.25"/>
  <cols>
    <col min="1" max="1" width="9.85546875" style="67" customWidth="1"/>
    <col min="2" max="2" width="7.5703125" style="67" customWidth="1"/>
    <col min="3" max="3" width="10.5703125" style="79" customWidth="1"/>
    <col min="4" max="4" width="11.140625" style="67" customWidth="1"/>
    <col min="5" max="5" width="11.28515625" style="70" customWidth="1"/>
    <col min="6" max="6" width="23" style="67" bestFit="1" customWidth="1"/>
    <col min="7" max="7" width="10.5703125" style="67" customWidth="1"/>
    <col min="8" max="8" width="23" style="67" bestFit="1" customWidth="1"/>
    <col min="9" max="9" width="7.28515625" style="67" customWidth="1"/>
    <col min="10" max="10" width="15" style="67" bestFit="1" customWidth="1"/>
    <col min="11" max="11" width="11.42578125" style="67" bestFit="1" customWidth="1"/>
    <col min="12" max="12" width="9.7109375" style="67" customWidth="1"/>
    <col min="13" max="13" width="12" style="67" customWidth="1"/>
    <col min="14" max="14" width="9.42578125" style="67" customWidth="1"/>
    <col min="15" max="16" width="9.140625" style="67"/>
    <col min="17" max="17" width="19.140625" style="67" customWidth="1"/>
    <col min="18" max="18" width="6.42578125" style="67" customWidth="1"/>
    <col min="19" max="19" width="22.140625" style="71" customWidth="1"/>
    <col min="20" max="20" width="7.42578125" style="67" customWidth="1"/>
    <col min="21" max="16384" width="9.140625" style="67"/>
  </cols>
  <sheetData>
    <row r="1" spans="1:20" ht="15.75" thickBot="1" x14ac:dyDescent="0.3">
      <c r="C1" s="68" t="s">
        <v>93</v>
      </c>
      <c r="D1" s="69">
        <f>COUNTIF(C:C,C1)-1</f>
        <v>0</v>
      </c>
      <c r="E1" s="119" t="e">
        <f>D1/(D1+D2)</f>
        <v>#DIV/0!</v>
      </c>
      <c r="F1" s="70"/>
    </row>
    <row r="2" spans="1:20" ht="15.75" thickBot="1" x14ac:dyDescent="0.3">
      <c r="C2" s="72" t="s">
        <v>94</v>
      </c>
      <c r="D2" s="73">
        <f>COUNTIF(C:C,C2)-1</f>
        <v>0</v>
      </c>
      <c r="E2" s="119" t="e">
        <f>D2/(D1+D2)</f>
        <v>#DIV/0!</v>
      </c>
    </row>
    <row r="3" spans="1:20" ht="33" customHeight="1" thickBot="1" x14ac:dyDescent="0.3">
      <c r="C3" s="74" t="s">
        <v>95</v>
      </c>
      <c r="D3" s="75" t="str">
        <f>(D1+D2)&amp;" Games"</f>
        <v>0 Games</v>
      </c>
      <c r="E3" s="76" t="e">
        <f>E2+E1</f>
        <v>#DIV/0!</v>
      </c>
      <c r="L3" s="126" t="s">
        <v>162</v>
      </c>
      <c r="M3" s="126"/>
      <c r="N3" s="126"/>
      <c r="O3" s="126"/>
      <c r="P3" s="126"/>
      <c r="Q3" s="77" t="s">
        <v>163</v>
      </c>
    </row>
    <row r="4" spans="1:20" ht="45" customHeight="1" thickBot="1" x14ac:dyDescent="0.3">
      <c r="A4" s="78" t="s">
        <v>97</v>
      </c>
      <c r="B4" s="78"/>
      <c r="L4" s="80">
        <v>0.05</v>
      </c>
      <c r="M4" s="80">
        <v>0.25</v>
      </c>
      <c r="N4" s="80">
        <v>0.05</v>
      </c>
      <c r="O4" s="80">
        <v>0.15</v>
      </c>
      <c r="P4" s="81">
        <v>0.5</v>
      </c>
      <c r="Q4" s="82">
        <f>SUM(L4:P4)</f>
        <v>1</v>
      </c>
    </row>
    <row r="5" spans="1:20" s="90" customFormat="1" ht="45" x14ac:dyDescent="0.25">
      <c r="A5" s="83" t="s">
        <v>43</v>
      </c>
      <c r="B5" s="83" t="s">
        <v>161</v>
      </c>
      <c r="C5" s="84" t="s">
        <v>96</v>
      </c>
      <c r="D5" s="85" t="s">
        <v>57</v>
      </c>
      <c r="E5" s="6" t="s">
        <v>0</v>
      </c>
      <c r="F5" s="24" t="s">
        <v>43</v>
      </c>
      <c r="G5" s="21" t="s">
        <v>41</v>
      </c>
      <c r="H5" s="23" t="s">
        <v>42</v>
      </c>
      <c r="I5" s="23" t="s">
        <v>1</v>
      </c>
      <c r="J5" s="23" t="s">
        <v>37</v>
      </c>
      <c r="K5" s="23" t="s">
        <v>2</v>
      </c>
      <c r="L5" s="86" t="s">
        <v>146</v>
      </c>
      <c r="M5" s="86" t="s">
        <v>125</v>
      </c>
      <c r="N5" s="86" t="s">
        <v>54</v>
      </c>
      <c r="O5" s="87" t="s">
        <v>91</v>
      </c>
      <c r="P5" s="87" t="s">
        <v>92</v>
      </c>
      <c r="Q5" s="88" t="s">
        <v>83</v>
      </c>
      <c r="R5" s="88"/>
      <c r="S5" s="89"/>
      <c r="T5" s="88"/>
    </row>
    <row r="6" spans="1:20" x14ac:dyDescent="0.25">
      <c r="A6" s="91">
        <f>IFERROR(AVERAGE(VLOOKUP(F6,Matrix!B:D,2,FALSE),VLOOKUP(H6,Matrix!B:D,3,FALSE)),"")</f>
        <v>19.166666666666664</v>
      </c>
      <c r="B6" s="91">
        <f>IFERROR(AVERAGE(VLOOKUP(H6,Matrix!B:D,2,FALSE),VLOOKUP(F6,Matrix!B:D,3,FALSE)),"")</f>
        <v>22.633333333333333</v>
      </c>
      <c r="C6" s="79">
        <f>IFERROR(IF(AND(D6&gt;0,R6&gt;T6),"Yes",IF(AND(D6&gt;0,R6&lt;T6),"No",IF(AND(D6&lt;0,R6&lt;T6),"Yes",IF(AND(D6&lt;0,R6&gt;T6),"No",0)))),"")</f>
        <v>0</v>
      </c>
      <c r="D6" s="92">
        <f t="shared" ref="D6:D69" si="0">IFERROR((L6/MAX(L:L)*_MOVw)+(M6/MAX(M:M)*_WINw)+(N6/MAX(N:N)*_PPGw)+(O6/MAX(O:O)*_ORw)+(P6/MAX(P:P)*_DRw),"")</f>
        <v>-0.27754053467440554</v>
      </c>
      <c r="E6" s="7">
        <v>17</v>
      </c>
      <c r="F6" s="27" t="s">
        <v>33</v>
      </c>
      <c r="G6" t="s">
        <v>38</v>
      </c>
      <c r="H6" t="s">
        <v>5</v>
      </c>
      <c r="I6" t="s">
        <v>6</v>
      </c>
      <c r="J6" s="1">
        <v>43100</v>
      </c>
      <c r="K6" s="13">
        <v>0.68402777777777779</v>
      </c>
      <c r="L6" s="93">
        <f>IFERROR(VLOOKUP(F6,Matrix!B:X,11,FALSE)-VLOOKUP(H6,Matrix!B:X,11,FALSE),"")</f>
        <v>-6.9</v>
      </c>
      <c r="M6" s="94">
        <f>IFERROR(VLOOKUP(F6,Matrix!B:H,7,FALSE)-VLOOKUP(H6,Matrix!B:H,7,FALSE),"")</f>
        <v>-0.13299999999999995</v>
      </c>
      <c r="N6" s="95">
        <f>IFERROR(VLOOKUP(F6,Matrix!B:E,2,FALSE)-VLOOKUP(H6,Matrix!B:E,2,FALSE),"")</f>
        <v>-4.8666666666666671</v>
      </c>
      <c r="O6" s="96">
        <f>IFERROR(VLOOKUP(F6,Matrix!B:X,14,FALSE)-VLOOKUP(H6,Matrix!B:X,14,FALSE),"")</f>
        <v>-5.3999999999999995</v>
      </c>
      <c r="P6" s="96">
        <f>IFERROR(VLOOKUP(F6,Matrix!B:X,15,FALSE)-VLOOKUP(H6,Matrix!B:X,15,FALSE),"")</f>
        <v>-1.6999999999999997</v>
      </c>
      <c r="Q6" s="97" t="str">
        <f>F6</f>
        <v>Arizona Cardinals</v>
      </c>
      <c r="R6" s="97">
        <f>IFERROR(VLOOKUP(E6&amp;F6,Data!A:F,6,FALSE),"")</f>
        <v>0</v>
      </c>
      <c r="S6" s="98" t="str">
        <f>H6</f>
        <v>Seattle Seahawks</v>
      </c>
      <c r="T6" s="97">
        <f>IFERROR(VLOOKUP(E6&amp;H6,Data!A:F,6,FALSE),"")</f>
        <v>0</v>
      </c>
    </row>
    <row r="7" spans="1:20" x14ac:dyDescent="0.25">
      <c r="A7" s="91">
        <f>IFERROR(AVERAGE(VLOOKUP(F7,Matrix!B:D,2,FALSE),VLOOKUP(H7,Matrix!B:D,3,FALSE)),"")</f>
        <v>21.2</v>
      </c>
      <c r="B7" s="91">
        <f>IFERROR(AVERAGE(VLOOKUP(H7,Matrix!B:D,2,FALSE),VLOOKUP(F7,Matrix!B:D,3,FALSE)),"")</f>
        <v>21.933333333333334</v>
      </c>
      <c r="C7" s="79">
        <f t="shared" ref="C7:C70" si="1">IFERROR(IF(AND(D7&gt;0,R7&gt;T7),"Yes",IF(AND(D7&gt;0,R7&lt;T7),"No",IF(AND(D7&lt;0,R7&lt;T7),"Yes",IF(AND(D7&lt;0,R7&gt;T7),"No",0)))),"")</f>
        <v>0</v>
      </c>
      <c r="D7" s="92">
        <f t="shared" si="0"/>
        <v>-8.1418125728379295E-2</v>
      </c>
      <c r="E7" s="7">
        <v>17</v>
      </c>
      <c r="F7" s="27" t="s">
        <v>8</v>
      </c>
      <c r="G7" t="s">
        <v>39</v>
      </c>
      <c r="H7" t="s">
        <v>28</v>
      </c>
      <c r="I7" t="s">
        <v>6</v>
      </c>
      <c r="J7" s="1">
        <v>43100</v>
      </c>
      <c r="K7" s="13">
        <v>0.54166666666666663</v>
      </c>
      <c r="L7" s="93">
        <f>IFERROR(VLOOKUP(F7,Matrix!B:X,11,FALSE)-VLOOKUP(H7,Matrix!B:X,11,FALSE),"")</f>
        <v>-1.5000000000000002</v>
      </c>
      <c r="M7" s="94">
        <f>IFERROR(VLOOKUP(F7,Matrix!B:H,7,FALSE)-VLOOKUP(H7,Matrix!B:H,7,FALSE),"")</f>
        <v>-0.13300000000000001</v>
      </c>
      <c r="N7" s="95">
        <f>IFERROR(VLOOKUP(F7,Matrix!B:E,2,FALSE)-VLOOKUP(H7,Matrix!B:E,2,FALSE),"")</f>
        <v>-1.4666666666666686</v>
      </c>
      <c r="O7" s="96">
        <f>IFERROR(VLOOKUP(F7,Matrix!B:X,14,FALSE)-VLOOKUP(H7,Matrix!B:X,14,FALSE),"")</f>
        <v>-1.1000000000000001</v>
      </c>
      <c r="P7" s="96">
        <f>IFERROR(VLOOKUP(F7,Matrix!B:X,15,FALSE)-VLOOKUP(H7,Matrix!B:X,15,FALSE),"")</f>
        <v>-0.19999999999999973</v>
      </c>
      <c r="Q7" s="97" t="str">
        <f t="shared" ref="Q7:Q70" si="2">F7</f>
        <v>Atlanta Falcons</v>
      </c>
      <c r="R7" s="97">
        <f>IFERROR(VLOOKUP(E7&amp;F7,Data!A:F,6,FALSE),"")</f>
        <v>0</v>
      </c>
      <c r="S7" s="98" t="str">
        <f t="shared" ref="S7:S70" si="3">H7</f>
        <v>Carolina Panthers</v>
      </c>
      <c r="T7" s="97">
        <f>IFERROR(VLOOKUP(E7&amp;H7,Data!A:F,6,FALSE),"")</f>
        <v>0</v>
      </c>
    </row>
    <row r="8" spans="1:20" x14ac:dyDescent="0.25">
      <c r="A8" s="91">
        <f>IFERROR(AVERAGE(VLOOKUP(F8,Matrix!B:D,2,FALSE),VLOOKUP(H8,Matrix!B:D,3,FALSE)),"")</f>
        <v>23</v>
      </c>
      <c r="B8" s="91">
        <f>IFERROR(AVERAGE(VLOOKUP(H8,Matrix!B:D,2,FALSE),VLOOKUP(F8,Matrix!B:D,3,FALSE)),"")</f>
        <v>17.7</v>
      </c>
      <c r="C8" s="79">
        <f t="shared" si="1"/>
        <v>0</v>
      </c>
      <c r="D8" s="92">
        <f t="shared" si="0"/>
        <v>0.43768228267611675</v>
      </c>
      <c r="E8" s="7">
        <v>17</v>
      </c>
      <c r="F8" s="27" t="s">
        <v>25</v>
      </c>
      <c r="G8" t="s">
        <v>39</v>
      </c>
      <c r="H8" t="s">
        <v>24</v>
      </c>
      <c r="I8" t="s">
        <v>6</v>
      </c>
      <c r="J8" s="1">
        <v>43100</v>
      </c>
      <c r="K8" s="13">
        <v>0.54166666666666663</v>
      </c>
      <c r="L8" s="93">
        <f>IFERROR(VLOOKUP(F8,Matrix!B:X,11,FALSE)-VLOOKUP(H8,Matrix!B:X,11,FALSE),"")</f>
        <v>10.600000000000001</v>
      </c>
      <c r="M8" s="94">
        <f>IFERROR(VLOOKUP(F8,Matrix!B:H,7,FALSE)-VLOOKUP(H8,Matrix!B:H,7,FALSE),"")</f>
        <v>0.19999999999999996</v>
      </c>
      <c r="N8" s="95">
        <f>IFERROR(VLOOKUP(F8,Matrix!B:E,2,FALSE)-VLOOKUP(H8,Matrix!B:E,2,FALSE),"")</f>
        <v>7.2666666666666693</v>
      </c>
      <c r="O8" s="96">
        <f>IFERROR(VLOOKUP(F8,Matrix!B:X,14,FALSE)-VLOOKUP(H8,Matrix!B:X,14,FALSE),"")</f>
        <v>7.2</v>
      </c>
      <c r="P8" s="96">
        <f>IFERROR(VLOOKUP(F8,Matrix!B:X,15,FALSE)-VLOOKUP(H8,Matrix!B:X,15,FALSE),"")</f>
        <v>3</v>
      </c>
      <c r="Q8" s="97" t="str">
        <f t="shared" si="2"/>
        <v>Baltimore Ravens</v>
      </c>
      <c r="R8" s="97">
        <f>IFERROR(VLOOKUP(E8&amp;F8,Data!A:F,6,FALSE),"")</f>
        <v>0</v>
      </c>
      <c r="S8" s="98" t="str">
        <f t="shared" si="3"/>
        <v>Cincinnati Bengals</v>
      </c>
      <c r="T8" s="97">
        <f>IFERROR(VLOOKUP(E8&amp;H8,Data!A:F,6,FALSE),"")</f>
        <v>0</v>
      </c>
    </row>
    <row r="9" spans="1:20" x14ac:dyDescent="0.25">
      <c r="A9" s="91">
        <f>IFERROR(AVERAGE(VLOOKUP(F9,Matrix!B:D,2,FALSE),VLOOKUP(H9,Matrix!B:D,3,FALSE)),"")</f>
        <v>21.700000000000003</v>
      </c>
      <c r="B9" s="91">
        <f>IFERROR(AVERAGE(VLOOKUP(H9,Matrix!B:D,2,FALSE),VLOOKUP(F9,Matrix!B:D,3,FALSE)),"")</f>
        <v>20.266666666666666</v>
      </c>
      <c r="C9" s="79">
        <f t="shared" si="1"/>
        <v>0</v>
      </c>
      <c r="D9" s="92">
        <f t="shared" si="0"/>
        <v>0.12602741257595679</v>
      </c>
      <c r="E9" s="7">
        <v>17</v>
      </c>
      <c r="F9" s="27" t="s">
        <v>9</v>
      </c>
      <c r="G9" t="s">
        <v>38</v>
      </c>
      <c r="H9" t="s">
        <v>16</v>
      </c>
      <c r="I9" t="s">
        <v>6</v>
      </c>
      <c r="J9" s="1">
        <v>43100</v>
      </c>
      <c r="K9" s="13">
        <v>0.54166666666666663</v>
      </c>
      <c r="L9" s="93">
        <f>IFERROR(VLOOKUP(F9,Matrix!B:X,11,FALSE)-VLOOKUP(H9,Matrix!B:X,11,FALSE),"")</f>
        <v>2.8999999999999995</v>
      </c>
      <c r="M9" s="94">
        <f>IFERROR(VLOOKUP(F9,Matrix!B:H,7,FALSE)-VLOOKUP(H9,Matrix!B:H,7,FALSE),"")</f>
        <v>0.13300000000000001</v>
      </c>
      <c r="N9" s="95">
        <f>IFERROR(VLOOKUP(F9,Matrix!B:E,2,FALSE)-VLOOKUP(H9,Matrix!B:E,2,FALSE),"")</f>
        <v>1</v>
      </c>
      <c r="O9" s="96">
        <f>IFERROR(VLOOKUP(F9,Matrix!B:X,14,FALSE)-VLOOKUP(H9,Matrix!B:X,14,FALSE),"")</f>
        <v>0.5</v>
      </c>
      <c r="P9" s="96">
        <f>IFERROR(VLOOKUP(F9,Matrix!B:X,15,FALSE)-VLOOKUP(H9,Matrix!B:X,15,FALSE),"")</f>
        <v>0.90000000000000013</v>
      </c>
      <c r="Q9" s="97" t="str">
        <f t="shared" si="2"/>
        <v>Buffalo Bills</v>
      </c>
      <c r="R9" s="97">
        <f>IFERROR(VLOOKUP(E9&amp;F9,Data!A:F,6,FALSE),"")</f>
        <v>0</v>
      </c>
      <c r="S9" s="98" t="str">
        <f t="shared" si="3"/>
        <v>Miami Dolphins</v>
      </c>
      <c r="T9" s="97">
        <f>IFERROR(VLOOKUP(E9&amp;H9,Data!A:F,6,FALSE),"")</f>
        <v>0</v>
      </c>
    </row>
    <row r="10" spans="1:20" x14ac:dyDescent="0.25">
      <c r="A10" s="91">
        <f>IFERROR(AVERAGE(VLOOKUP(F10,Matrix!B:D,2,FALSE),VLOOKUP(H10,Matrix!B:D,3,FALSE)),"")</f>
        <v>21.933333333333334</v>
      </c>
      <c r="B10" s="91">
        <f>IFERROR(AVERAGE(VLOOKUP(H10,Matrix!B:D,2,FALSE),VLOOKUP(F10,Matrix!B:D,3,FALSE)),"")</f>
        <v>21.2</v>
      </c>
      <c r="C10" s="79">
        <f t="shared" si="1"/>
        <v>0</v>
      </c>
      <c r="D10" s="92">
        <f t="shared" si="0"/>
        <v>8.1418125728379295E-2</v>
      </c>
      <c r="E10" s="7">
        <v>17</v>
      </c>
      <c r="F10" s="27" t="s">
        <v>28</v>
      </c>
      <c r="G10" t="s">
        <v>38</v>
      </c>
      <c r="H10" t="s">
        <v>8</v>
      </c>
      <c r="I10" t="s">
        <v>6</v>
      </c>
      <c r="J10" s="1">
        <v>43100</v>
      </c>
      <c r="K10" s="13">
        <v>0.54166666666666663</v>
      </c>
      <c r="L10" s="93">
        <f>IFERROR(VLOOKUP(F10,Matrix!B:X,11,FALSE)-VLOOKUP(H10,Matrix!B:X,11,FALSE),"")</f>
        <v>1.5000000000000002</v>
      </c>
      <c r="M10" s="94">
        <f>IFERROR(VLOOKUP(F10,Matrix!B:H,7,FALSE)-VLOOKUP(H10,Matrix!B:H,7,FALSE),"")</f>
        <v>0.13300000000000001</v>
      </c>
      <c r="N10" s="95">
        <f>IFERROR(VLOOKUP(F10,Matrix!B:E,2,FALSE)-VLOOKUP(H10,Matrix!B:E,2,FALSE),"")</f>
        <v>1.4666666666666686</v>
      </c>
      <c r="O10" s="96">
        <f>IFERROR(VLOOKUP(F10,Matrix!B:X,14,FALSE)-VLOOKUP(H10,Matrix!B:X,14,FALSE),"")</f>
        <v>1.1000000000000001</v>
      </c>
      <c r="P10" s="96">
        <f>IFERROR(VLOOKUP(F10,Matrix!B:X,15,FALSE)-VLOOKUP(H10,Matrix!B:X,15,FALSE),"")</f>
        <v>0.19999999999999973</v>
      </c>
      <c r="Q10" s="97" t="str">
        <f t="shared" si="2"/>
        <v>Carolina Panthers</v>
      </c>
      <c r="R10" s="97">
        <f>IFERROR(VLOOKUP(E10&amp;F10,Data!A:F,6,FALSE),"")</f>
        <v>0</v>
      </c>
      <c r="S10" s="98" t="str">
        <f t="shared" si="3"/>
        <v>Atlanta Falcons</v>
      </c>
      <c r="T10" s="97">
        <f>IFERROR(VLOOKUP(E10&amp;H10,Data!A:F,6,FALSE),"")</f>
        <v>0</v>
      </c>
    </row>
    <row r="11" spans="1:20" x14ac:dyDescent="0.25">
      <c r="A11" s="91">
        <f>IFERROR(AVERAGE(VLOOKUP(F11,Matrix!B:D,2,FALSE),VLOOKUP(H11,Matrix!B:D,3,FALSE)),"")</f>
        <v>16.533333333333331</v>
      </c>
      <c r="B11" s="91">
        <f>IFERROR(AVERAGE(VLOOKUP(H11,Matrix!B:D,2,FALSE),VLOOKUP(F11,Matrix!B:D,3,FALSE)),"")</f>
        <v>21.866666666666667</v>
      </c>
      <c r="C11" s="79">
        <f t="shared" si="1"/>
        <v>0</v>
      </c>
      <c r="D11" s="92">
        <f t="shared" si="0"/>
        <v>-0.56236103260329173</v>
      </c>
      <c r="E11" s="7">
        <v>17</v>
      </c>
      <c r="F11" s="27" t="s">
        <v>10</v>
      </c>
      <c r="G11" t="s">
        <v>38</v>
      </c>
      <c r="H11" t="s">
        <v>23</v>
      </c>
      <c r="I11" t="s">
        <v>6</v>
      </c>
      <c r="J11" s="1">
        <v>43100</v>
      </c>
      <c r="K11" s="13">
        <v>0.54166666666666663</v>
      </c>
      <c r="L11" s="93">
        <f>IFERROR(VLOOKUP(F11,Matrix!B:X,11,FALSE)-VLOOKUP(H11,Matrix!B:X,11,FALSE),"")</f>
        <v>-10.7</v>
      </c>
      <c r="M11" s="94">
        <f>IFERROR(VLOOKUP(F11,Matrix!B:H,7,FALSE)-VLOOKUP(H11,Matrix!B:H,7,FALSE),"")</f>
        <v>-0.46700000000000003</v>
      </c>
      <c r="N11" s="95">
        <f>IFERROR(VLOOKUP(F11,Matrix!B:E,2,FALSE)-VLOOKUP(H11,Matrix!B:E,2,FALSE),"")</f>
        <v>-7</v>
      </c>
      <c r="O11" s="96">
        <f>IFERROR(VLOOKUP(F11,Matrix!B:X,14,FALSE)-VLOOKUP(H11,Matrix!B:X,14,FALSE),"")</f>
        <v>-7.1</v>
      </c>
      <c r="P11" s="96">
        <f>IFERROR(VLOOKUP(F11,Matrix!B:X,15,FALSE)-VLOOKUP(H11,Matrix!B:X,15,FALSE),"")</f>
        <v>-3.6</v>
      </c>
      <c r="Q11" s="97" t="str">
        <f t="shared" si="2"/>
        <v>Chicago Bears</v>
      </c>
      <c r="R11" s="97">
        <f>IFERROR(VLOOKUP(E11&amp;F11,Data!A:F,6,FALSE),"")</f>
        <v>0</v>
      </c>
      <c r="S11" s="98" t="str">
        <f t="shared" si="3"/>
        <v>Minnesota Vikings</v>
      </c>
      <c r="T11" s="97">
        <f>IFERROR(VLOOKUP(E11&amp;H11,Data!A:F,6,FALSE),"")</f>
        <v>0</v>
      </c>
    </row>
    <row r="12" spans="1:20" x14ac:dyDescent="0.25">
      <c r="A12" s="91">
        <f>IFERROR(AVERAGE(VLOOKUP(F12,Matrix!B:D,2,FALSE),VLOOKUP(H12,Matrix!B:D,3,FALSE)),"")</f>
        <v>17.7</v>
      </c>
      <c r="B12" s="91">
        <f>IFERROR(AVERAGE(VLOOKUP(H12,Matrix!B:D,2,FALSE),VLOOKUP(F12,Matrix!B:D,3,FALSE)),"")</f>
        <v>23</v>
      </c>
      <c r="C12" s="79">
        <f t="shared" si="1"/>
        <v>0</v>
      </c>
      <c r="D12" s="92">
        <f t="shared" si="0"/>
        <v>-0.43768228267611675</v>
      </c>
      <c r="E12" s="7">
        <v>17</v>
      </c>
      <c r="F12" s="27" t="s">
        <v>24</v>
      </c>
      <c r="G12" t="s">
        <v>38</v>
      </c>
      <c r="H12" t="s">
        <v>25</v>
      </c>
      <c r="I12" t="s">
        <v>6</v>
      </c>
      <c r="J12" s="1">
        <v>43100</v>
      </c>
      <c r="K12" s="13">
        <v>0.54166666666666663</v>
      </c>
      <c r="L12" s="93">
        <f>IFERROR(VLOOKUP(F12,Matrix!B:X,11,FALSE)-VLOOKUP(H12,Matrix!B:X,11,FALSE),"")</f>
        <v>-10.600000000000001</v>
      </c>
      <c r="M12" s="94">
        <f>IFERROR(VLOOKUP(F12,Matrix!B:H,7,FALSE)-VLOOKUP(H12,Matrix!B:H,7,FALSE),"")</f>
        <v>-0.19999999999999996</v>
      </c>
      <c r="N12" s="95">
        <f>IFERROR(VLOOKUP(F12,Matrix!B:E,2,FALSE)-VLOOKUP(H12,Matrix!B:E,2,FALSE),"")</f>
        <v>-7.2666666666666693</v>
      </c>
      <c r="O12" s="96">
        <f>IFERROR(VLOOKUP(F12,Matrix!B:X,14,FALSE)-VLOOKUP(H12,Matrix!B:X,14,FALSE),"")</f>
        <v>-7.2</v>
      </c>
      <c r="P12" s="96">
        <f>IFERROR(VLOOKUP(F12,Matrix!B:X,15,FALSE)-VLOOKUP(H12,Matrix!B:X,15,FALSE),"")</f>
        <v>-3</v>
      </c>
      <c r="Q12" s="97" t="str">
        <f t="shared" si="2"/>
        <v>Cincinnati Bengals</v>
      </c>
      <c r="R12" s="97">
        <f>IFERROR(VLOOKUP(E12&amp;F12,Data!A:F,6,FALSE),"")</f>
        <v>0</v>
      </c>
      <c r="S12" s="98" t="str">
        <f t="shared" si="3"/>
        <v>Baltimore Ravens</v>
      </c>
      <c r="T12" s="97">
        <f>IFERROR(VLOOKUP(E12&amp;H12,Data!A:F,6,FALSE),"")</f>
        <v>0</v>
      </c>
    </row>
    <row r="13" spans="1:20" x14ac:dyDescent="0.25">
      <c r="A13" s="91">
        <f>IFERROR(AVERAGE(VLOOKUP(F13,Matrix!B:D,2,FALSE),VLOOKUP(H13,Matrix!B:D,3,FALSE)),"")</f>
        <v>16.466666666666669</v>
      </c>
      <c r="B13" s="91">
        <f>IFERROR(AVERAGE(VLOOKUP(H13,Matrix!B:D,2,FALSE),VLOOKUP(F13,Matrix!B:D,3,FALSE)),"")</f>
        <v>25.333333333333332</v>
      </c>
      <c r="C13" s="79">
        <f t="shared" si="1"/>
        <v>0</v>
      </c>
      <c r="D13" s="92">
        <f t="shared" si="0"/>
        <v>-0.99601769911504423</v>
      </c>
      <c r="E13" s="7">
        <v>17</v>
      </c>
      <c r="F13" s="27" t="s">
        <v>21</v>
      </c>
      <c r="G13" t="s">
        <v>38</v>
      </c>
      <c r="H13" t="s">
        <v>22</v>
      </c>
      <c r="I13" t="s">
        <v>6</v>
      </c>
      <c r="J13" s="1">
        <v>43100</v>
      </c>
      <c r="K13" s="13">
        <v>0.54166666666666663</v>
      </c>
      <c r="L13" s="93">
        <f>IFERROR(VLOOKUP(F13,Matrix!B:X,11,FALSE)-VLOOKUP(H13,Matrix!B:X,11,FALSE),"")</f>
        <v>-17.8</v>
      </c>
      <c r="M13" s="94">
        <f>IFERROR(VLOOKUP(F13,Matrix!B:H,7,FALSE)-VLOOKUP(H13,Matrix!B:H,7,FALSE),"")</f>
        <v>-0.8</v>
      </c>
      <c r="N13" s="95">
        <f>IFERROR(VLOOKUP(F13,Matrix!B:E,2,FALSE)-VLOOKUP(H13,Matrix!B:E,2,FALSE),"")</f>
        <v>-11.2</v>
      </c>
      <c r="O13" s="96">
        <f>IFERROR(VLOOKUP(F13,Matrix!B:X,14,FALSE)-VLOOKUP(H13,Matrix!B:X,14,FALSE),"")</f>
        <v>-11</v>
      </c>
      <c r="P13" s="96">
        <f>IFERROR(VLOOKUP(F13,Matrix!B:X,15,FALSE)-VLOOKUP(H13,Matrix!B:X,15,FALSE),"")</f>
        <v>-6.9</v>
      </c>
      <c r="Q13" s="97" t="str">
        <f t="shared" si="2"/>
        <v>Cleveland Browns</v>
      </c>
      <c r="R13" s="97">
        <f>IFERROR(VLOOKUP(E13&amp;F13,Data!A:F,6,FALSE),"")</f>
        <v>0</v>
      </c>
      <c r="S13" s="98" t="str">
        <f t="shared" si="3"/>
        <v>Pittsburgh Steelers</v>
      </c>
      <c r="T13" s="97">
        <f>IFERROR(VLOOKUP(E13&amp;H13,Data!A:F,6,FALSE),"")</f>
        <v>0</v>
      </c>
    </row>
    <row r="14" spans="1:20" x14ac:dyDescent="0.25">
      <c r="A14" s="91">
        <f>IFERROR(AVERAGE(VLOOKUP(F14,Matrix!B:D,2,FALSE),VLOOKUP(H14,Matrix!B:D,3,FALSE)),"")</f>
        <v>21.233333333333334</v>
      </c>
      <c r="B14" s="91">
        <f>IFERROR(AVERAGE(VLOOKUP(H14,Matrix!B:D,2,FALSE),VLOOKUP(F14,Matrix!B:D,3,FALSE)),"")</f>
        <v>26.299999999999997</v>
      </c>
      <c r="C14" s="79">
        <f t="shared" si="1"/>
        <v>0</v>
      </c>
      <c r="D14" s="92">
        <f t="shared" si="0"/>
        <v>-0.43273788512620914</v>
      </c>
      <c r="E14" s="7">
        <v>17</v>
      </c>
      <c r="F14" s="27" t="s">
        <v>27</v>
      </c>
      <c r="G14" t="s">
        <v>38</v>
      </c>
      <c r="H14" t="s">
        <v>20</v>
      </c>
      <c r="I14" t="s">
        <v>6</v>
      </c>
      <c r="J14" s="1">
        <v>43100</v>
      </c>
      <c r="K14" s="13">
        <v>0.54166666666666663</v>
      </c>
      <c r="L14" s="93">
        <f>IFERROR(VLOOKUP(F14,Matrix!B:X,11,FALSE)-VLOOKUP(H14,Matrix!B:X,11,FALSE),"")</f>
        <v>-10.1</v>
      </c>
      <c r="M14" s="94">
        <f>IFERROR(VLOOKUP(F14,Matrix!B:H,7,FALSE)-VLOOKUP(H14,Matrix!B:H,7,FALSE),"")</f>
        <v>-0.33399999999999996</v>
      </c>
      <c r="N14" s="95">
        <f>IFERROR(VLOOKUP(F14,Matrix!B:E,2,FALSE)-VLOOKUP(H14,Matrix!B:E,2,FALSE),"")</f>
        <v>-7.2666666666666657</v>
      </c>
      <c r="O14" s="96">
        <f>IFERROR(VLOOKUP(F14,Matrix!B:X,14,FALSE)-VLOOKUP(H14,Matrix!B:X,14,FALSE),"")</f>
        <v>-7.6000000000000005</v>
      </c>
      <c r="P14" s="96">
        <f>IFERROR(VLOOKUP(F14,Matrix!B:X,15,FALSE)-VLOOKUP(H14,Matrix!B:X,15,FALSE),"")</f>
        <v>-2.2999999999999998</v>
      </c>
      <c r="Q14" s="97" t="str">
        <f t="shared" si="2"/>
        <v>Dallas Cowboys</v>
      </c>
      <c r="R14" s="97">
        <f>IFERROR(VLOOKUP(E14&amp;F14,Data!A:F,6,FALSE),"")</f>
        <v>0</v>
      </c>
      <c r="S14" s="98" t="str">
        <f t="shared" si="3"/>
        <v>Philadelphia Eagles</v>
      </c>
      <c r="T14" s="97">
        <f>IFERROR(VLOOKUP(E14&amp;H14,Data!A:F,6,FALSE),"")</f>
        <v>0</v>
      </c>
    </row>
    <row r="15" spans="1:20" x14ac:dyDescent="0.25">
      <c r="A15" s="91">
        <f>IFERROR(AVERAGE(VLOOKUP(F15,Matrix!B:D,2,FALSE),VLOOKUP(H15,Matrix!B:D,3,FALSE)),"")</f>
        <v>19.333333333333336</v>
      </c>
      <c r="B15" s="91">
        <f>IFERROR(AVERAGE(VLOOKUP(H15,Matrix!B:D,2,FALSE),VLOOKUP(F15,Matrix!B:D,3,FALSE)),"")</f>
        <v>24.766666666666666</v>
      </c>
      <c r="C15" s="79">
        <f t="shared" si="1"/>
        <v>0</v>
      </c>
      <c r="D15" s="92">
        <f t="shared" si="0"/>
        <v>-0.47557604862686409</v>
      </c>
      <c r="E15" s="7">
        <v>17</v>
      </c>
      <c r="F15" s="27" t="s">
        <v>31</v>
      </c>
      <c r="G15" t="s">
        <v>39</v>
      </c>
      <c r="H15" t="s">
        <v>14</v>
      </c>
      <c r="I15" t="s">
        <v>6</v>
      </c>
      <c r="J15" s="1">
        <v>43100</v>
      </c>
      <c r="K15" s="13">
        <v>0.68402777777777779</v>
      </c>
      <c r="L15" s="93">
        <f>IFERROR(VLOOKUP(F15,Matrix!B:X,11,FALSE)-VLOOKUP(H15,Matrix!B:X,11,FALSE),"")</f>
        <v>-10.9</v>
      </c>
      <c r="M15" s="94">
        <f>IFERROR(VLOOKUP(F15,Matrix!B:H,7,FALSE)-VLOOKUP(H15,Matrix!B:H,7,FALSE),"")</f>
        <v>-0.26699999999999996</v>
      </c>
      <c r="N15" s="95">
        <f>IFERROR(VLOOKUP(F15,Matrix!B:E,2,FALSE)-VLOOKUP(H15,Matrix!B:E,2,FALSE),"")</f>
        <v>-8.1999999999999993</v>
      </c>
      <c r="O15" s="96">
        <f>IFERROR(VLOOKUP(F15,Matrix!B:X,14,FALSE)-VLOOKUP(H15,Matrix!B:X,14,FALSE),"")</f>
        <v>-8.1</v>
      </c>
      <c r="P15" s="96">
        <f>IFERROR(VLOOKUP(F15,Matrix!B:X,15,FALSE)-VLOOKUP(H15,Matrix!B:X,15,FALSE),"")</f>
        <v>-3</v>
      </c>
      <c r="Q15" s="97" t="str">
        <f t="shared" si="2"/>
        <v>Denver Broncos</v>
      </c>
      <c r="R15" s="97">
        <f>IFERROR(VLOOKUP(E15&amp;F15,Data!A:F,6,FALSE),"")</f>
        <v>0</v>
      </c>
      <c r="S15" s="98" t="str">
        <f t="shared" si="3"/>
        <v>Kansas City Chiefs</v>
      </c>
      <c r="T15" s="97">
        <f>IFERROR(VLOOKUP(E15&amp;H15,Data!A:F,6,FALSE),"")</f>
        <v>0</v>
      </c>
    </row>
    <row r="16" spans="1:20" x14ac:dyDescent="0.25">
      <c r="A16" s="91">
        <f>IFERROR(AVERAGE(VLOOKUP(F16,Matrix!B:D,2,FALSE),VLOOKUP(H16,Matrix!B:D,3,FALSE)),"")</f>
        <v>24.133333333333333</v>
      </c>
      <c r="B16" s="91">
        <f>IFERROR(AVERAGE(VLOOKUP(H16,Matrix!B:D,2,FALSE),VLOOKUP(F16,Matrix!B:D,3,FALSE)),"")</f>
        <v>22.466666666666669</v>
      </c>
      <c r="C16" s="79">
        <f t="shared" si="1"/>
        <v>0</v>
      </c>
      <c r="D16" s="92">
        <f t="shared" si="0"/>
        <v>-4.2620980828531996E-2</v>
      </c>
      <c r="E16" s="7">
        <v>17</v>
      </c>
      <c r="F16" s="27" t="s">
        <v>35</v>
      </c>
      <c r="G16" t="s">
        <v>39</v>
      </c>
      <c r="H16" t="s">
        <v>4</v>
      </c>
      <c r="I16" t="s">
        <v>6</v>
      </c>
      <c r="J16" s="1">
        <v>43100</v>
      </c>
      <c r="K16" s="13">
        <v>0.54166666666666663</v>
      </c>
      <c r="L16" s="93">
        <f>IFERROR(VLOOKUP(F16,Matrix!B:X,11,FALSE)-VLOOKUP(H16,Matrix!B:X,11,FALSE),"")</f>
        <v>3.4000000000000004</v>
      </c>
      <c r="M16" s="94">
        <f>IFERROR(VLOOKUP(F16,Matrix!B:H,7,FALSE)-VLOOKUP(H16,Matrix!B:H,7,FALSE),"")</f>
        <v>6.6000000000000003E-2</v>
      </c>
      <c r="N16" s="95">
        <f>IFERROR(VLOOKUP(F16,Matrix!B:E,2,FALSE)-VLOOKUP(H16,Matrix!B:E,2,FALSE),"")</f>
        <v>4.3999999999999986</v>
      </c>
      <c r="O16" s="96">
        <f>IFERROR(VLOOKUP(F16,Matrix!B:X,14,FALSE)-VLOOKUP(H16,Matrix!B:X,14,FALSE),"")</f>
        <v>4.5</v>
      </c>
      <c r="P16" s="96">
        <f>IFERROR(VLOOKUP(F16,Matrix!B:X,15,FALSE)-VLOOKUP(H16,Matrix!B:X,15,FALSE),"")</f>
        <v>-2.0999999999999996</v>
      </c>
      <c r="Q16" s="97" t="str">
        <f t="shared" si="2"/>
        <v>Detroit Lions</v>
      </c>
      <c r="R16" s="97">
        <f>IFERROR(VLOOKUP(E16&amp;F16,Data!A:F,6,FALSE),"")</f>
        <v>0</v>
      </c>
      <c r="S16" s="98" t="str">
        <f t="shared" si="3"/>
        <v>Green Bay Packers</v>
      </c>
      <c r="T16" s="97">
        <f>IFERROR(VLOOKUP(E16&amp;H16,Data!A:F,6,FALSE),"")</f>
        <v>0</v>
      </c>
    </row>
    <row r="17" spans="1:20" x14ac:dyDescent="0.25">
      <c r="A17" s="91">
        <f>IFERROR(AVERAGE(VLOOKUP(F17,Matrix!B:D,2,FALSE),VLOOKUP(H17,Matrix!B:D,3,FALSE)),"")</f>
        <v>22.466666666666669</v>
      </c>
      <c r="B17" s="91">
        <f>IFERROR(AVERAGE(VLOOKUP(H17,Matrix!B:D,2,FALSE),VLOOKUP(F17,Matrix!B:D,3,FALSE)),"")</f>
        <v>24.133333333333333</v>
      </c>
      <c r="C17" s="79">
        <f t="shared" si="1"/>
        <v>0</v>
      </c>
      <c r="D17" s="92">
        <f t="shared" si="0"/>
        <v>4.2620980828531996E-2</v>
      </c>
      <c r="E17" s="7">
        <v>17</v>
      </c>
      <c r="F17" s="27" t="s">
        <v>4</v>
      </c>
      <c r="G17" t="s">
        <v>38</v>
      </c>
      <c r="H17" t="s">
        <v>35</v>
      </c>
      <c r="I17" t="s">
        <v>6</v>
      </c>
      <c r="J17" s="1">
        <v>43100</v>
      </c>
      <c r="K17" s="13">
        <v>0.54166666666666663</v>
      </c>
      <c r="L17" s="93">
        <f>IFERROR(VLOOKUP(F17,Matrix!B:X,11,FALSE)-VLOOKUP(H17,Matrix!B:X,11,FALSE),"")</f>
        <v>-3.4000000000000004</v>
      </c>
      <c r="M17" s="94">
        <f>IFERROR(VLOOKUP(F17,Matrix!B:H,7,FALSE)-VLOOKUP(H17,Matrix!B:H,7,FALSE),"")</f>
        <v>-6.6000000000000003E-2</v>
      </c>
      <c r="N17" s="95">
        <f>IFERROR(VLOOKUP(F17,Matrix!B:E,2,FALSE)-VLOOKUP(H17,Matrix!B:E,2,FALSE),"")</f>
        <v>-4.3999999999999986</v>
      </c>
      <c r="O17" s="96">
        <f>IFERROR(VLOOKUP(F17,Matrix!B:X,14,FALSE)-VLOOKUP(H17,Matrix!B:X,14,FALSE),"")</f>
        <v>-4.5</v>
      </c>
      <c r="P17" s="96">
        <f>IFERROR(VLOOKUP(F17,Matrix!B:X,15,FALSE)-VLOOKUP(H17,Matrix!B:X,15,FALSE),"")</f>
        <v>2.0999999999999996</v>
      </c>
      <c r="Q17" s="97" t="str">
        <f t="shared" si="2"/>
        <v>Green Bay Packers</v>
      </c>
      <c r="R17" s="97">
        <f>IFERROR(VLOOKUP(E17&amp;F17,Data!A:F,6,FALSE),"")</f>
        <v>0</v>
      </c>
      <c r="S17" s="98" t="str">
        <f t="shared" si="3"/>
        <v>Detroit Lions</v>
      </c>
      <c r="T17" s="97">
        <f>IFERROR(VLOOKUP(E17&amp;H17,Data!A:F,6,FALSE),"")</f>
        <v>0</v>
      </c>
    </row>
    <row r="18" spans="1:20" x14ac:dyDescent="0.25">
      <c r="A18" s="91">
        <f>IFERROR(AVERAGE(VLOOKUP(F18,Matrix!B:D,2,FALSE),VLOOKUP(H18,Matrix!B:D,3,FALSE)),"")</f>
        <v>23.866666666666667</v>
      </c>
      <c r="B18" s="91">
        <f>IFERROR(AVERAGE(VLOOKUP(H18,Matrix!B:D,2,FALSE),VLOOKUP(F18,Matrix!B:D,3,FALSE)),"")</f>
        <v>21.833333333333336</v>
      </c>
      <c r="C18" s="79">
        <f t="shared" si="1"/>
        <v>0</v>
      </c>
      <c r="D18" s="92">
        <f t="shared" si="0"/>
        <v>7.0555546699032939E-2</v>
      </c>
      <c r="E18" s="7">
        <v>17</v>
      </c>
      <c r="F18" s="27" t="s">
        <v>12</v>
      </c>
      <c r="G18" t="s">
        <v>38</v>
      </c>
      <c r="H18" t="s">
        <v>30</v>
      </c>
      <c r="I18" t="s">
        <v>6</v>
      </c>
      <c r="J18" s="1">
        <v>43100</v>
      </c>
      <c r="K18" s="13">
        <v>0.54166666666666663</v>
      </c>
      <c r="L18" s="93">
        <f>IFERROR(VLOOKUP(F18,Matrix!B:X,11,FALSE)-VLOOKUP(H18,Matrix!B:X,11,FALSE),"")</f>
        <v>4.0999999999999996</v>
      </c>
      <c r="M18" s="94">
        <f>IFERROR(VLOOKUP(F18,Matrix!B:H,7,FALSE)-VLOOKUP(H18,Matrix!B:H,7,FALSE),"")</f>
        <v>6.7000000000000004E-2</v>
      </c>
      <c r="N18" s="95">
        <f>IFERROR(VLOOKUP(F18,Matrix!B:E,2,FALSE)-VLOOKUP(H18,Matrix!B:E,2,FALSE),"")</f>
        <v>5.6000000000000014</v>
      </c>
      <c r="O18" s="96">
        <f>IFERROR(VLOOKUP(F18,Matrix!B:X,14,FALSE)-VLOOKUP(H18,Matrix!B:X,14,FALSE),"")</f>
        <v>5.8999999999999995</v>
      </c>
      <c r="P18" s="96">
        <f>IFERROR(VLOOKUP(F18,Matrix!B:X,15,FALSE)-VLOOKUP(H18,Matrix!B:X,15,FALSE),"")</f>
        <v>-0.89999999999999947</v>
      </c>
      <c r="Q18" s="97" t="str">
        <f t="shared" si="2"/>
        <v>Houston Texans</v>
      </c>
      <c r="R18" s="97">
        <f>IFERROR(VLOOKUP(E18&amp;F18,Data!A:F,6,FALSE),"")</f>
        <v>0</v>
      </c>
      <c r="S18" s="98" t="str">
        <f t="shared" si="3"/>
        <v>Indianapolis Colts</v>
      </c>
      <c r="T18" s="97">
        <f>IFERROR(VLOOKUP(E18&amp;H18,Data!A:F,6,FALSE),"")</f>
        <v>0</v>
      </c>
    </row>
    <row r="19" spans="1:20" x14ac:dyDescent="0.25">
      <c r="A19" s="91">
        <f>IFERROR(AVERAGE(VLOOKUP(F19,Matrix!B:D,2,FALSE),VLOOKUP(H19,Matrix!B:D,3,FALSE)),"")</f>
        <v>21.833333333333336</v>
      </c>
      <c r="B19" s="91">
        <f>IFERROR(AVERAGE(VLOOKUP(H19,Matrix!B:D,2,FALSE),VLOOKUP(F19,Matrix!B:D,3,FALSE)),"")</f>
        <v>23.866666666666667</v>
      </c>
      <c r="C19" s="79">
        <f t="shared" si="1"/>
        <v>0</v>
      </c>
      <c r="D19" s="92">
        <f t="shared" si="0"/>
        <v>-7.0555546699032939E-2</v>
      </c>
      <c r="E19" s="7">
        <v>17</v>
      </c>
      <c r="F19" s="27" t="s">
        <v>30</v>
      </c>
      <c r="G19" t="s">
        <v>39</v>
      </c>
      <c r="H19" t="s">
        <v>12</v>
      </c>
      <c r="I19" t="s">
        <v>6</v>
      </c>
      <c r="J19" s="1">
        <v>43100</v>
      </c>
      <c r="K19" s="13">
        <v>0.54166666666666663</v>
      </c>
      <c r="L19" s="93">
        <f>IFERROR(VLOOKUP(F19,Matrix!B:X,11,FALSE)-VLOOKUP(H19,Matrix!B:X,11,FALSE),"")</f>
        <v>-4.0999999999999996</v>
      </c>
      <c r="M19" s="94">
        <f>IFERROR(VLOOKUP(F19,Matrix!B:H,7,FALSE)-VLOOKUP(H19,Matrix!B:H,7,FALSE),"")</f>
        <v>-6.7000000000000004E-2</v>
      </c>
      <c r="N19" s="95">
        <f>IFERROR(VLOOKUP(F19,Matrix!B:E,2,FALSE)-VLOOKUP(H19,Matrix!B:E,2,FALSE),"")</f>
        <v>-5.6000000000000014</v>
      </c>
      <c r="O19" s="96">
        <f>IFERROR(VLOOKUP(F19,Matrix!B:X,14,FALSE)-VLOOKUP(H19,Matrix!B:X,14,FALSE),"")</f>
        <v>-5.8999999999999995</v>
      </c>
      <c r="P19" s="96">
        <f>IFERROR(VLOOKUP(F19,Matrix!B:X,15,FALSE)-VLOOKUP(H19,Matrix!B:X,15,FALSE),"")</f>
        <v>0.89999999999999947</v>
      </c>
      <c r="Q19" s="97" t="str">
        <f t="shared" si="2"/>
        <v>Indianapolis Colts</v>
      </c>
      <c r="R19" s="97">
        <f>IFERROR(VLOOKUP(E19&amp;F19,Data!A:F,6,FALSE),"")</f>
        <v>0</v>
      </c>
      <c r="S19" s="98" t="str">
        <f t="shared" si="3"/>
        <v>Houston Texans</v>
      </c>
      <c r="T19" s="97">
        <f>IFERROR(VLOOKUP(E19&amp;H19,Data!A:F,6,FALSE),"")</f>
        <v>0</v>
      </c>
    </row>
    <row r="20" spans="1:20" x14ac:dyDescent="0.25">
      <c r="A20" s="91">
        <f>IFERROR(AVERAGE(VLOOKUP(F20,Matrix!B:D,2,FALSE),VLOOKUP(H20,Matrix!B:D,3,FALSE)),"")</f>
        <v>25.1</v>
      </c>
      <c r="B20" s="91">
        <f>IFERROR(AVERAGE(VLOOKUP(H20,Matrix!B:D,2,FALSE),VLOOKUP(F20,Matrix!B:D,3,FALSE)),"")</f>
        <v>19.066666666666666</v>
      </c>
      <c r="C20" s="79">
        <f t="shared" si="1"/>
        <v>0</v>
      </c>
      <c r="D20" s="92">
        <f t="shared" si="0"/>
        <v>0.6039267553053187</v>
      </c>
      <c r="E20" s="7">
        <v>17</v>
      </c>
      <c r="F20" s="27" t="s">
        <v>19</v>
      </c>
      <c r="G20" t="s">
        <v>38</v>
      </c>
      <c r="H20" t="s">
        <v>13</v>
      </c>
      <c r="I20" t="s">
        <v>6</v>
      </c>
      <c r="J20" s="1">
        <v>43100</v>
      </c>
      <c r="K20" s="13">
        <v>0.54166666666666663</v>
      </c>
      <c r="L20" s="93">
        <f>IFERROR(VLOOKUP(F20,Matrix!B:X,11,FALSE)-VLOOKUP(H20,Matrix!B:X,11,FALSE),"")</f>
        <v>12.100000000000001</v>
      </c>
      <c r="M20" s="94">
        <f>IFERROR(VLOOKUP(F20,Matrix!B:H,7,FALSE)-VLOOKUP(H20,Matrix!B:H,7,FALSE),"")</f>
        <v>0.13400000000000001</v>
      </c>
      <c r="N20" s="95">
        <f>IFERROR(VLOOKUP(F20,Matrix!B:E,2,FALSE)-VLOOKUP(H20,Matrix!B:E,2,FALSE),"")</f>
        <v>5.8666666666666671</v>
      </c>
      <c r="O20" s="96">
        <f>IFERROR(VLOOKUP(F20,Matrix!B:X,14,FALSE)-VLOOKUP(H20,Matrix!B:X,14,FALSE),"")</f>
        <v>5.6</v>
      </c>
      <c r="P20" s="96">
        <f>IFERROR(VLOOKUP(F20,Matrix!B:X,15,FALSE)-VLOOKUP(H20,Matrix!B:X,15,FALSE),"")</f>
        <v>5.9</v>
      </c>
      <c r="Q20" s="97" t="str">
        <f t="shared" si="2"/>
        <v>Jacksonville Jaguars</v>
      </c>
      <c r="R20" s="97">
        <f>IFERROR(VLOOKUP(E20&amp;F20,Data!A:F,6,FALSE),"")</f>
        <v>0</v>
      </c>
      <c r="S20" s="98" t="str">
        <f t="shared" si="3"/>
        <v>Tennessee Titans</v>
      </c>
      <c r="T20" s="97">
        <f>IFERROR(VLOOKUP(E20&amp;H20,Data!A:F,6,FALSE),"")</f>
        <v>0</v>
      </c>
    </row>
    <row r="21" spans="1:20" x14ac:dyDescent="0.25">
      <c r="A21" s="91">
        <f>IFERROR(AVERAGE(VLOOKUP(F21,Matrix!B:D,2,FALSE),VLOOKUP(H21,Matrix!B:D,3,FALSE)),"")</f>
        <v>24.766666666666666</v>
      </c>
      <c r="B21" s="91">
        <f>IFERROR(AVERAGE(VLOOKUP(H21,Matrix!B:D,2,FALSE),VLOOKUP(F21,Matrix!B:D,3,FALSE)),"")</f>
        <v>19.333333333333336</v>
      </c>
      <c r="C21" s="79">
        <f t="shared" si="1"/>
        <v>0</v>
      </c>
      <c r="D21" s="92">
        <f t="shared" si="0"/>
        <v>0.47557604862686409</v>
      </c>
      <c r="E21" s="7">
        <v>17</v>
      </c>
      <c r="F21" s="27" t="s">
        <v>14</v>
      </c>
      <c r="G21" t="s">
        <v>38</v>
      </c>
      <c r="H21" t="s">
        <v>31</v>
      </c>
      <c r="I21" t="s">
        <v>6</v>
      </c>
      <c r="J21" s="1">
        <v>43100</v>
      </c>
      <c r="K21" s="13">
        <v>0.68402777777777779</v>
      </c>
      <c r="L21" s="93">
        <f>IFERROR(VLOOKUP(F21,Matrix!B:X,11,FALSE)-VLOOKUP(H21,Matrix!B:X,11,FALSE),"")</f>
        <v>10.9</v>
      </c>
      <c r="M21" s="94">
        <f>IFERROR(VLOOKUP(F21,Matrix!B:H,7,FALSE)-VLOOKUP(H21,Matrix!B:H,7,FALSE),"")</f>
        <v>0.26699999999999996</v>
      </c>
      <c r="N21" s="95">
        <f>IFERROR(VLOOKUP(F21,Matrix!B:E,2,FALSE)-VLOOKUP(H21,Matrix!B:E,2,FALSE),"")</f>
        <v>8.1999999999999993</v>
      </c>
      <c r="O21" s="96">
        <f>IFERROR(VLOOKUP(F21,Matrix!B:X,14,FALSE)-VLOOKUP(H21,Matrix!B:X,14,FALSE),"")</f>
        <v>8.1</v>
      </c>
      <c r="P21" s="96">
        <f>IFERROR(VLOOKUP(F21,Matrix!B:X,15,FALSE)-VLOOKUP(H21,Matrix!B:X,15,FALSE),"")</f>
        <v>3</v>
      </c>
      <c r="Q21" s="97" t="str">
        <f t="shared" si="2"/>
        <v>Kansas City Chiefs</v>
      </c>
      <c r="R21" s="97">
        <f>IFERROR(VLOOKUP(E21&amp;F21,Data!A:F,6,FALSE),"")</f>
        <v>0</v>
      </c>
      <c r="S21" s="98" t="str">
        <f t="shared" si="3"/>
        <v>Denver Broncos</v>
      </c>
      <c r="T21" s="97">
        <f>IFERROR(VLOOKUP(E21&amp;H21,Data!A:F,6,FALSE),"")</f>
        <v>0</v>
      </c>
    </row>
    <row r="22" spans="1:20" x14ac:dyDescent="0.25">
      <c r="A22" s="91">
        <f>IFERROR(AVERAGE(VLOOKUP(F22,Matrix!B:D,2,FALSE),VLOOKUP(H22,Matrix!B:D,3,FALSE)),"")</f>
        <v>20.266666666666666</v>
      </c>
      <c r="B22" s="91">
        <f>IFERROR(AVERAGE(VLOOKUP(H22,Matrix!B:D,2,FALSE),VLOOKUP(F22,Matrix!B:D,3,FALSE)),"")</f>
        <v>21.700000000000003</v>
      </c>
      <c r="C22" s="79">
        <f t="shared" si="1"/>
        <v>0</v>
      </c>
      <c r="D22" s="92">
        <f t="shared" si="0"/>
        <v>-0.12602741257595679</v>
      </c>
      <c r="E22" s="7">
        <v>17</v>
      </c>
      <c r="F22" s="27" t="s">
        <v>16</v>
      </c>
      <c r="G22" t="s">
        <v>39</v>
      </c>
      <c r="H22" t="s">
        <v>9</v>
      </c>
      <c r="I22" t="s">
        <v>6</v>
      </c>
      <c r="J22" s="1">
        <v>43100</v>
      </c>
      <c r="K22" s="13">
        <v>0.54166666666666663</v>
      </c>
      <c r="L22" s="93">
        <f>IFERROR(VLOOKUP(F22,Matrix!B:X,11,FALSE)-VLOOKUP(H22,Matrix!B:X,11,FALSE),"")</f>
        <v>-2.8999999999999995</v>
      </c>
      <c r="M22" s="94">
        <f>IFERROR(VLOOKUP(F22,Matrix!B:H,7,FALSE)-VLOOKUP(H22,Matrix!B:H,7,FALSE),"")</f>
        <v>-0.13300000000000001</v>
      </c>
      <c r="N22" s="95">
        <f>IFERROR(VLOOKUP(F22,Matrix!B:E,2,FALSE)-VLOOKUP(H22,Matrix!B:E,2,FALSE),"")</f>
        <v>-1</v>
      </c>
      <c r="O22" s="96">
        <f>IFERROR(VLOOKUP(F22,Matrix!B:X,14,FALSE)-VLOOKUP(H22,Matrix!B:X,14,FALSE),"")</f>
        <v>-0.5</v>
      </c>
      <c r="P22" s="96">
        <f>IFERROR(VLOOKUP(F22,Matrix!B:X,15,FALSE)-VLOOKUP(H22,Matrix!B:X,15,FALSE),"")</f>
        <v>-0.90000000000000013</v>
      </c>
      <c r="Q22" s="97" t="str">
        <f t="shared" si="2"/>
        <v>Miami Dolphins</v>
      </c>
      <c r="R22" s="97">
        <f>IFERROR(VLOOKUP(E22&amp;F22,Data!A:F,6,FALSE),"")</f>
        <v>0</v>
      </c>
      <c r="S22" s="98" t="str">
        <f t="shared" si="3"/>
        <v>Buffalo Bills</v>
      </c>
      <c r="T22" s="97">
        <f>IFERROR(VLOOKUP(E22&amp;H22,Data!A:F,6,FALSE),"")</f>
        <v>0</v>
      </c>
    </row>
    <row r="23" spans="1:20" x14ac:dyDescent="0.25">
      <c r="A23" s="91">
        <f>IFERROR(AVERAGE(VLOOKUP(F23,Matrix!B:D,2,FALSE),VLOOKUP(H23,Matrix!B:D,3,FALSE)),"")</f>
        <v>21.866666666666667</v>
      </c>
      <c r="B23" s="91">
        <f>IFERROR(AVERAGE(VLOOKUP(H23,Matrix!B:D,2,FALSE),VLOOKUP(F23,Matrix!B:D,3,FALSE)),"")</f>
        <v>16.533333333333331</v>
      </c>
      <c r="C23" s="79">
        <f t="shared" si="1"/>
        <v>0</v>
      </c>
      <c r="D23" s="92">
        <f t="shared" si="0"/>
        <v>0.56236103260329173</v>
      </c>
      <c r="E23" s="7">
        <v>17</v>
      </c>
      <c r="F23" s="27" t="s">
        <v>23</v>
      </c>
      <c r="G23" t="s">
        <v>39</v>
      </c>
      <c r="H23" t="s">
        <v>10</v>
      </c>
      <c r="I23" t="s">
        <v>6</v>
      </c>
      <c r="J23" s="1">
        <v>43100</v>
      </c>
      <c r="K23" s="13">
        <v>0.54166666666666663</v>
      </c>
      <c r="L23" s="93">
        <f>IFERROR(VLOOKUP(F23,Matrix!B:X,11,FALSE)-VLOOKUP(H23,Matrix!B:X,11,FALSE),"")</f>
        <v>10.7</v>
      </c>
      <c r="M23" s="94">
        <f>IFERROR(VLOOKUP(F23,Matrix!B:H,7,FALSE)-VLOOKUP(H23,Matrix!B:H,7,FALSE),"")</f>
        <v>0.46700000000000003</v>
      </c>
      <c r="N23" s="95">
        <f>IFERROR(VLOOKUP(F23,Matrix!B:E,2,FALSE)-VLOOKUP(H23,Matrix!B:E,2,FALSE),"")</f>
        <v>7</v>
      </c>
      <c r="O23" s="96">
        <f>IFERROR(VLOOKUP(F23,Matrix!B:X,14,FALSE)-VLOOKUP(H23,Matrix!B:X,14,FALSE),"")</f>
        <v>7.1</v>
      </c>
      <c r="P23" s="96">
        <f>IFERROR(VLOOKUP(F23,Matrix!B:X,15,FALSE)-VLOOKUP(H23,Matrix!B:X,15,FALSE),"")</f>
        <v>3.6</v>
      </c>
      <c r="Q23" s="97" t="str">
        <f t="shared" si="2"/>
        <v>Minnesota Vikings</v>
      </c>
      <c r="R23" s="97">
        <f>IFERROR(VLOOKUP(E23&amp;F23,Data!A:F,6,FALSE),"")</f>
        <v>0</v>
      </c>
      <c r="S23" s="98" t="str">
        <f t="shared" si="3"/>
        <v>Chicago Bears</v>
      </c>
      <c r="T23" s="97">
        <f>IFERROR(VLOOKUP(E23&amp;H23,Data!A:F,6,FALSE),"")</f>
        <v>0</v>
      </c>
    </row>
    <row r="24" spans="1:20" x14ac:dyDescent="0.25">
      <c r="A24" s="91">
        <f>IFERROR(AVERAGE(VLOOKUP(F24,Matrix!B:D,2,FALSE),VLOOKUP(H24,Matrix!B:D,3,FALSE)),"")</f>
        <v>26.266666666666666</v>
      </c>
      <c r="B24" s="91">
        <f>IFERROR(AVERAGE(VLOOKUP(H24,Matrix!B:D,2,FALSE),VLOOKUP(F24,Matrix!B:D,3,FALSE)),"")</f>
        <v>19.399999999999999</v>
      </c>
      <c r="C24" s="79">
        <f t="shared" si="1"/>
        <v>0</v>
      </c>
      <c r="D24" s="92">
        <f t="shared" si="0"/>
        <v>0.66467781786930447</v>
      </c>
      <c r="E24" s="7">
        <v>17</v>
      </c>
      <c r="F24" s="27" t="s">
        <v>15</v>
      </c>
      <c r="G24" t="s">
        <v>39</v>
      </c>
      <c r="H24" t="s">
        <v>18</v>
      </c>
      <c r="I24" t="s">
        <v>6</v>
      </c>
      <c r="J24" s="1">
        <v>43100</v>
      </c>
      <c r="K24" s="13">
        <v>0.54166666666666663</v>
      </c>
      <c r="L24" s="93">
        <f>IFERROR(VLOOKUP(F24,Matrix!B:X,11,FALSE)-VLOOKUP(H24,Matrix!B:X,11,FALSE),"")</f>
        <v>13.8</v>
      </c>
      <c r="M24" s="94">
        <f>IFERROR(VLOOKUP(F24,Matrix!B:H,7,FALSE)-VLOOKUP(H24,Matrix!B:H,7,FALSE),"")</f>
        <v>0.46700000000000003</v>
      </c>
      <c r="N24" s="95">
        <f>IFERROR(VLOOKUP(F24,Matrix!B:E,2,FALSE)-VLOOKUP(H24,Matrix!B:E,2,FALSE),"")</f>
        <v>9.3333333333333357</v>
      </c>
      <c r="O24" s="96">
        <f>IFERROR(VLOOKUP(F24,Matrix!B:X,14,FALSE)-VLOOKUP(H24,Matrix!B:X,14,FALSE),"")</f>
        <v>9</v>
      </c>
      <c r="P24" s="96">
        <f>IFERROR(VLOOKUP(F24,Matrix!B:X,15,FALSE)-VLOOKUP(H24,Matrix!B:X,15,FALSE),"")</f>
        <v>4.4000000000000004</v>
      </c>
      <c r="Q24" s="97" t="str">
        <f t="shared" si="2"/>
        <v>New England Patriots</v>
      </c>
      <c r="R24" s="97">
        <f>IFERROR(VLOOKUP(E24&amp;F24,Data!A:F,6,FALSE),"")</f>
        <v>0</v>
      </c>
      <c r="S24" s="98" t="str">
        <f t="shared" si="3"/>
        <v>New York Jets</v>
      </c>
      <c r="T24" s="97">
        <f>IFERROR(VLOOKUP(E24&amp;H24,Data!A:F,6,FALSE),"")</f>
        <v>0</v>
      </c>
    </row>
    <row r="25" spans="1:20" x14ac:dyDescent="0.25">
      <c r="A25" s="91">
        <f>IFERROR(AVERAGE(VLOOKUP(F25,Matrix!B:D,2,FALSE),VLOOKUP(H25,Matrix!B:D,3,FALSE)),"")</f>
        <v>26.066666666666666</v>
      </c>
      <c r="B25" s="91">
        <f>IFERROR(AVERAGE(VLOOKUP(H25,Matrix!B:D,2,FALSE),VLOOKUP(F25,Matrix!B:D,3,FALSE)),"")</f>
        <v>19.966666666666669</v>
      </c>
      <c r="C25" s="79">
        <f t="shared" si="1"/>
        <v>0</v>
      </c>
      <c r="D25" s="92">
        <f t="shared" si="0"/>
        <v>0.6788127449675565</v>
      </c>
      <c r="E25" s="7">
        <v>17</v>
      </c>
      <c r="F25" s="27" t="s">
        <v>7</v>
      </c>
      <c r="G25" t="s">
        <v>38</v>
      </c>
      <c r="H25" t="s">
        <v>29</v>
      </c>
      <c r="I25" t="s">
        <v>6</v>
      </c>
      <c r="J25" s="1">
        <v>43100</v>
      </c>
      <c r="K25" s="13">
        <v>0.54166666666666663</v>
      </c>
      <c r="L25" s="93">
        <f>IFERROR(VLOOKUP(F25,Matrix!B:X,11,FALSE)-VLOOKUP(H25,Matrix!B:X,11,FALSE),"")</f>
        <v>12.2</v>
      </c>
      <c r="M25" s="94">
        <f>IFERROR(VLOOKUP(F25,Matrix!B:H,7,FALSE)-VLOOKUP(H25,Matrix!B:H,7,FALSE),"")</f>
        <v>0.46599999999999997</v>
      </c>
      <c r="N25" s="95">
        <f>IFERROR(VLOOKUP(F25,Matrix!B:E,2,FALSE)-VLOOKUP(H25,Matrix!B:E,2,FALSE),"")</f>
        <v>8</v>
      </c>
      <c r="O25" s="96">
        <f>IFERROR(VLOOKUP(F25,Matrix!B:X,14,FALSE)-VLOOKUP(H25,Matrix!B:X,14,FALSE),"")</f>
        <v>7.6</v>
      </c>
      <c r="P25" s="96">
        <f>IFERROR(VLOOKUP(F25,Matrix!B:X,15,FALSE)-VLOOKUP(H25,Matrix!B:X,15,FALSE),"")</f>
        <v>5</v>
      </c>
      <c r="Q25" s="97" t="str">
        <f t="shared" si="2"/>
        <v>New Orleans Saints</v>
      </c>
      <c r="R25" s="97">
        <f>IFERROR(VLOOKUP(E25&amp;F25,Data!A:F,6,FALSE),"")</f>
        <v>0</v>
      </c>
      <c r="S25" s="98" t="str">
        <f t="shared" si="3"/>
        <v>Tampa Bay Buccaneers</v>
      </c>
      <c r="T25" s="97">
        <f>IFERROR(VLOOKUP(E25&amp;H25,Data!A:F,6,FALSE),"")</f>
        <v>0</v>
      </c>
    </row>
    <row r="26" spans="1:20" x14ac:dyDescent="0.25">
      <c r="A26" s="91">
        <f>IFERROR(AVERAGE(VLOOKUP(F26,Matrix!B:D,2,FALSE),VLOOKUP(H26,Matrix!B:D,3,FALSE)),"")</f>
        <v>19.933333333333334</v>
      </c>
      <c r="B26" s="91">
        <f>IFERROR(AVERAGE(VLOOKUP(H26,Matrix!B:D,2,FALSE),VLOOKUP(F26,Matrix!B:D,3,FALSE)),"")</f>
        <v>23.666666666666664</v>
      </c>
      <c r="C26" s="79">
        <f t="shared" si="1"/>
        <v>0</v>
      </c>
      <c r="D26" s="92">
        <f t="shared" si="0"/>
        <v>-0.27442737331475603</v>
      </c>
      <c r="E26" s="7">
        <v>17</v>
      </c>
      <c r="F26" s="27" t="s">
        <v>34</v>
      </c>
      <c r="G26" t="s">
        <v>39</v>
      </c>
      <c r="H26" t="s">
        <v>11</v>
      </c>
      <c r="I26" t="s">
        <v>6</v>
      </c>
      <c r="J26" s="1">
        <v>43100</v>
      </c>
      <c r="K26" s="13">
        <v>0.54166666666666663</v>
      </c>
      <c r="L26" s="93">
        <f>IFERROR(VLOOKUP(F26,Matrix!B:X,11,FALSE)-VLOOKUP(H26,Matrix!B:X,11,FALSE),"")</f>
        <v>-7.5</v>
      </c>
      <c r="M26" s="94">
        <f>IFERROR(VLOOKUP(F26,Matrix!B:H,7,FALSE)-VLOOKUP(H26,Matrix!B:H,7,FALSE),"")</f>
        <v>-0.33400000000000002</v>
      </c>
      <c r="N26" s="95">
        <f>IFERROR(VLOOKUP(F26,Matrix!B:E,2,FALSE)-VLOOKUP(H26,Matrix!B:E,2,FALSE),"")</f>
        <v>-6.9333333333333336</v>
      </c>
      <c r="O26" s="96">
        <f>IFERROR(VLOOKUP(F26,Matrix!B:X,14,FALSE)-VLOOKUP(H26,Matrix!B:X,14,FALSE),"")</f>
        <v>-7.8000000000000007</v>
      </c>
      <c r="P26" s="96">
        <f>IFERROR(VLOOKUP(F26,Matrix!B:X,15,FALSE)-VLOOKUP(H26,Matrix!B:X,15,FALSE),"")</f>
        <v>-0.19999999999999996</v>
      </c>
      <c r="Q26" s="97" t="str">
        <f t="shared" si="2"/>
        <v>New York Giants</v>
      </c>
      <c r="R26" s="97">
        <f>IFERROR(VLOOKUP(E26&amp;F26,Data!A:F,6,FALSE),"")</f>
        <v>0</v>
      </c>
      <c r="S26" s="98" t="str">
        <f t="shared" si="3"/>
        <v>Washington Redskins</v>
      </c>
      <c r="T26" s="97">
        <f>IFERROR(VLOOKUP(E26&amp;H26,Data!A:F,6,FALSE),"")</f>
        <v>0</v>
      </c>
    </row>
    <row r="27" spans="1:20" x14ac:dyDescent="0.25">
      <c r="A27" s="91">
        <f>IFERROR(AVERAGE(VLOOKUP(F27,Matrix!B:D,2,FALSE),VLOOKUP(H27,Matrix!B:D,3,FALSE)),"")</f>
        <v>19.399999999999999</v>
      </c>
      <c r="B27" s="91">
        <f>IFERROR(AVERAGE(VLOOKUP(H27,Matrix!B:D,2,FALSE),VLOOKUP(F27,Matrix!B:D,3,FALSE)),"")</f>
        <v>26.266666666666666</v>
      </c>
      <c r="C27" s="79">
        <f t="shared" si="1"/>
        <v>0</v>
      </c>
      <c r="D27" s="92">
        <f t="shared" si="0"/>
        <v>-0.66467781786930447</v>
      </c>
      <c r="E27" s="7">
        <v>17</v>
      </c>
      <c r="F27" s="27" t="s">
        <v>18</v>
      </c>
      <c r="G27" t="s">
        <v>38</v>
      </c>
      <c r="H27" t="s">
        <v>15</v>
      </c>
      <c r="I27" t="s">
        <v>6</v>
      </c>
      <c r="J27" s="1">
        <v>43100</v>
      </c>
      <c r="K27" s="13">
        <v>0.54166666666666663</v>
      </c>
      <c r="L27" s="93">
        <f>IFERROR(VLOOKUP(F27,Matrix!B:X,11,FALSE)-VLOOKUP(H27,Matrix!B:X,11,FALSE),"")</f>
        <v>-13.8</v>
      </c>
      <c r="M27" s="94">
        <f>IFERROR(VLOOKUP(F27,Matrix!B:H,7,FALSE)-VLOOKUP(H27,Matrix!B:H,7,FALSE),"")</f>
        <v>-0.46700000000000003</v>
      </c>
      <c r="N27" s="95">
        <f>IFERROR(VLOOKUP(F27,Matrix!B:E,2,FALSE)-VLOOKUP(H27,Matrix!B:E,2,FALSE),"")</f>
        <v>-9.3333333333333357</v>
      </c>
      <c r="O27" s="96">
        <f>IFERROR(VLOOKUP(F27,Matrix!B:X,14,FALSE)-VLOOKUP(H27,Matrix!B:X,14,FALSE),"")</f>
        <v>-9</v>
      </c>
      <c r="P27" s="96">
        <f>IFERROR(VLOOKUP(F27,Matrix!B:X,15,FALSE)-VLOOKUP(H27,Matrix!B:X,15,FALSE),"")</f>
        <v>-4.4000000000000004</v>
      </c>
      <c r="Q27" s="97" t="str">
        <f t="shared" si="2"/>
        <v>New York Jets</v>
      </c>
      <c r="R27" s="97">
        <f>IFERROR(VLOOKUP(E27&amp;F27,Data!A:F,6,FALSE),"")</f>
        <v>0</v>
      </c>
      <c r="S27" s="98" t="str">
        <f t="shared" si="3"/>
        <v>New England Patriots</v>
      </c>
      <c r="T27" s="97">
        <f>IFERROR(VLOOKUP(E27&amp;H27,Data!A:F,6,FALSE),"")</f>
        <v>0</v>
      </c>
    </row>
    <row r="28" spans="1:20" x14ac:dyDescent="0.25">
      <c r="A28" s="91">
        <f>IFERROR(AVERAGE(VLOOKUP(F28,Matrix!B:D,2,FALSE),VLOOKUP(H28,Matrix!B:D,3,FALSE)),"")</f>
        <v>18.43333333333333</v>
      </c>
      <c r="B28" s="91">
        <f>IFERROR(AVERAGE(VLOOKUP(H28,Matrix!B:D,2,FALSE),VLOOKUP(F28,Matrix!B:D,3,FALSE)),"")</f>
        <v>22.266666666666666</v>
      </c>
      <c r="C28" s="79">
        <f t="shared" si="1"/>
        <v>0</v>
      </c>
      <c r="D28" s="92">
        <f t="shared" si="0"/>
        <v>-0.46942465105986969</v>
      </c>
      <c r="E28" s="7">
        <v>17</v>
      </c>
      <c r="F28" s="27" t="s">
        <v>17</v>
      </c>
      <c r="G28" t="s">
        <v>38</v>
      </c>
      <c r="H28" t="s">
        <v>80</v>
      </c>
      <c r="I28" t="s">
        <v>6</v>
      </c>
      <c r="J28" s="1">
        <v>43100</v>
      </c>
      <c r="K28" s="13">
        <v>0.68402777777777779</v>
      </c>
      <c r="L28" s="93">
        <f>IFERROR(VLOOKUP(F28,Matrix!B:X,11,FALSE)-VLOOKUP(H28,Matrix!B:X,11,FALSE),"")</f>
        <v>-7.7</v>
      </c>
      <c r="M28" s="94">
        <f>IFERROR(VLOOKUP(F28,Matrix!B:H,7,FALSE)-VLOOKUP(H28,Matrix!B:H,7,FALSE),"")</f>
        <v>-0.13300000000000001</v>
      </c>
      <c r="N28" s="95">
        <f>IFERROR(VLOOKUP(F28,Matrix!B:E,2,FALSE)-VLOOKUP(H28,Matrix!B:E,2,FALSE),"")</f>
        <v>-2.2666666666666693</v>
      </c>
      <c r="O28" s="96">
        <f>IFERROR(VLOOKUP(F28,Matrix!B:X,14,FALSE)-VLOOKUP(H28,Matrix!B:X,14,FALSE),"")</f>
        <v>-2</v>
      </c>
      <c r="P28" s="96">
        <f>IFERROR(VLOOKUP(F28,Matrix!B:X,15,FALSE)-VLOOKUP(H28,Matrix!B:X,15,FALSE),"")</f>
        <v>-5.0999999999999996</v>
      </c>
      <c r="Q28" s="97" t="str">
        <f t="shared" si="2"/>
        <v>Oakland Raiders</v>
      </c>
      <c r="R28" s="97">
        <f>IFERROR(VLOOKUP(E28&amp;F28,Data!A:F,6,FALSE),"")</f>
        <v>0</v>
      </c>
      <c r="S28" s="98" t="str">
        <f t="shared" si="3"/>
        <v>Los Angeles Chargers</v>
      </c>
      <c r="T28" s="97">
        <f>IFERROR(VLOOKUP(E28&amp;H28,Data!A:F,6,FALSE),"")</f>
        <v>0</v>
      </c>
    </row>
    <row r="29" spans="1:20" x14ac:dyDescent="0.25">
      <c r="A29" s="91">
        <f>IFERROR(AVERAGE(VLOOKUP(F29,Matrix!B:D,2,FALSE),VLOOKUP(H29,Matrix!B:D,3,FALSE)),"")</f>
        <v>26.299999999999997</v>
      </c>
      <c r="B29" s="91">
        <f>IFERROR(AVERAGE(VLOOKUP(H29,Matrix!B:D,2,FALSE),VLOOKUP(F29,Matrix!B:D,3,FALSE)),"")</f>
        <v>21.233333333333334</v>
      </c>
      <c r="C29" s="79">
        <f t="shared" si="1"/>
        <v>0</v>
      </c>
      <c r="D29" s="92">
        <f t="shared" si="0"/>
        <v>0.43273788512620914</v>
      </c>
      <c r="E29" s="7">
        <v>17</v>
      </c>
      <c r="F29" s="27" t="s">
        <v>20</v>
      </c>
      <c r="G29" t="s">
        <v>39</v>
      </c>
      <c r="H29" t="s">
        <v>27</v>
      </c>
      <c r="I29" t="s">
        <v>6</v>
      </c>
      <c r="J29" s="1">
        <v>43100</v>
      </c>
      <c r="K29" s="13">
        <v>0.54166666666666663</v>
      </c>
      <c r="L29" s="93">
        <f>IFERROR(VLOOKUP(F29,Matrix!B:X,11,FALSE)-VLOOKUP(H29,Matrix!B:X,11,FALSE),"")</f>
        <v>10.1</v>
      </c>
      <c r="M29" s="94">
        <f>IFERROR(VLOOKUP(F29,Matrix!B:H,7,FALSE)-VLOOKUP(H29,Matrix!B:H,7,FALSE),"")</f>
        <v>0.33399999999999996</v>
      </c>
      <c r="N29" s="95">
        <f>IFERROR(VLOOKUP(F29,Matrix!B:E,2,FALSE)-VLOOKUP(H29,Matrix!B:E,2,FALSE),"")</f>
        <v>7.2666666666666657</v>
      </c>
      <c r="O29" s="96">
        <f>IFERROR(VLOOKUP(F29,Matrix!B:X,14,FALSE)-VLOOKUP(H29,Matrix!B:X,14,FALSE),"")</f>
        <v>7.6000000000000005</v>
      </c>
      <c r="P29" s="96">
        <f>IFERROR(VLOOKUP(F29,Matrix!B:X,15,FALSE)-VLOOKUP(H29,Matrix!B:X,15,FALSE),"")</f>
        <v>2.2999999999999998</v>
      </c>
      <c r="Q29" s="97" t="str">
        <f t="shared" si="2"/>
        <v>Philadelphia Eagles</v>
      </c>
      <c r="R29" s="97">
        <f>IFERROR(VLOOKUP(E29&amp;F29,Data!A:F,6,FALSE),"")</f>
        <v>0</v>
      </c>
      <c r="S29" s="98" t="str">
        <f t="shared" si="3"/>
        <v>Dallas Cowboys</v>
      </c>
      <c r="T29" s="97">
        <f>IFERROR(VLOOKUP(E29&amp;H29,Data!A:F,6,FALSE),"")</f>
        <v>0</v>
      </c>
    </row>
    <row r="30" spans="1:20" x14ac:dyDescent="0.25">
      <c r="A30" s="91">
        <f>IFERROR(AVERAGE(VLOOKUP(F30,Matrix!B:D,2,FALSE),VLOOKUP(H30,Matrix!B:D,3,FALSE)),"")</f>
        <v>25.333333333333332</v>
      </c>
      <c r="B30" s="91">
        <f>IFERROR(AVERAGE(VLOOKUP(H30,Matrix!B:D,2,FALSE),VLOOKUP(F30,Matrix!B:D,3,FALSE)),"")</f>
        <v>16.466666666666669</v>
      </c>
      <c r="C30" s="79">
        <f t="shared" si="1"/>
        <v>0</v>
      </c>
      <c r="D30" s="92">
        <f t="shared" si="0"/>
        <v>0.99601769911504423</v>
      </c>
      <c r="E30" s="7">
        <v>17</v>
      </c>
      <c r="F30" s="27" t="s">
        <v>22</v>
      </c>
      <c r="G30" t="s">
        <v>39</v>
      </c>
      <c r="H30" t="s">
        <v>21</v>
      </c>
      <c r="I30" t="s">
        <v>6</v>
      </c>
      <c r="J30" s="1">
        <v>43100</v>
      </c>
      <c r="K30" s="13">
        <v>0.54166666666666663</v>
      </c>
      <c r="L30" s="93">
        <f>IFERROR(VLOOKUP(F30,Matrix!B:X,11,FALSE)-VLOOKUP(H30,Matrix!B:X,11,FALSE),"")</f>
        <v>17.8</v>
      </c>
      <c r="M30" s="94">
        <f>IFERROR(VLOOKUP(F30,Matrix!B:H,7,FALSE)-VLOOKUP(H30,Matrix!B:H,7,FALSE),"")</f>
        <v>0.8</v>
      </c>
      <c r="N30" s="95">
        <f>IFERROR(VLOOKUP(F30,Matrix!B:E,2,FALSE)-VLOOKUP(H30,Matrix!B:E,2,FALSE),"")</f>
        <v>11.2</v>
      </c>
      <c r="O30" s="96">
        <f>IFERROR(VLOOKUP(F30,Matrix!B:X,14,FALSE)-VLOOKUP(H30,Matrix!B:X,14,FALSE),"")</f>
        <v>11</v>
      </c>
      <c r="P30" s="96">
        <f>IFERROR(VLOOKUP(F30,Matrix!B:X,15,FALSE)-VLOOKUP(H30,Matrix!B:X,15,FALSE),"")</f>
        <v>6.9</v>
      </c>
      <c r="Q30" s="97" t="str">
        <f t="shared" si="2"/>
        <v>Pittsburgh Steelers</v>
      </c>
      <c r="R30" s="97">
        <f>IFERROR(VLOOKUP(E30&amp;F30,Data!A:F,6,FALSE),"")</f>
        <v>0</v>
      </c>
      <c r="S30" s="98" t="str">
        <f t="shared" si="3"/>
        <v>Cleveland Browns</v>
      </c>
      <c r="T30" s="97">
        <f>IFERROR(VLOOKUP(E30&amp;H30,Data!A:F,6,FALSE),"")</f>
        <v>0</v>
      </c>
    </row>
    <row r="31" spans="1:20" x14ac:dyDescent="0.25">
      <c r="A31" s="91">
        <f>IFERROR(AVERAGE(VLOOKUP(F31,Matrix!B:D,2,FALSE),VLOOKUP(H31,Matrix!B:D,3,FALSE)),"")</f>
        <v>19.733333333333334</v>
      </c>
      <c r="B31" s="91">
        <f>IFERROR(AVERAGE(VLOOKUP(H31,Matrix!B:D,2,FALSE),VLOOKUP(F31,Matrix!B:D,3,FALSE)),"")</f>
        <v>27.833333333333336</v>
      </c>
      <c r="C31" s="79">
        <f t="shared" si="1"/>
        <v>0</v>
      </c>
      <c r="D31" s="92">
        <f t="shared" si="0"/>
        <v>-0.74731721218042668</v>
      </c>
      <c r="E31" s="7">
        <v>17</v>
      </c>
      <c r="F31" s="27" t="s">
        <v>26</v>
      </c>
      <c r="G31" t="s">
        <v>38</v>
      </c>
      <c r="H31" t="s">
        <v>71</v>
      </c>
      <c r="I31" t="s">
        <v>6</v>
      </c>
      <c r="J31" s="1">
        <v>43100</v>
      </c>
      <c r="K31" s="13">
        <v>0.68402777777777779</v>
      </c>
      <c r="L31" s="93">
        <f>IFERROR(VLOOKUP(F31,Matrix!B:X,11,FALSE)-VLOOKUP(H31,Matrix!B:X,11,FALSE),"")</f>
        <v>-16.200000000000003</v>
      </c>
      <c r="M31" s="94">
        <f>IFERROR(VLOOKUP(F31,Matrix!B:H,7,FALSE)-VLOOKUP(H31,Matrix!B:H,7,FALSE),"")</f>
        <v>-0.39999999999999997</v>
      </c>
      <c r="N31" s="95">
        <f>IFERROR(VLOOKUP(F31,Matrix!B:E,2,FALSE)-VLOOKUP(H31,Matrix!B:E,2,FALSE),"")</f>
        <v>-11.2</v>
      </c>
      <c r="O31" s="96">
        <f>IFERROR(VLOOKUP(F31,Matrix!B:X,14,FALSE)-VLOOKUP(H31,Matrix!B:X,14,FALSE),"")</f>
        <v>-11.3</v>
      </c>
      <c r="P31" s="96">
        <f>IFERROR(VLOOKUP(F31,Matrix!B:X,15,FALSE)-VLOOKUP(H31,Matrix!B:X,15,FALSE),"")</f>
        <v>-5.2</v>
      </c>
      <c r="Q31" s="97" t="str">
        <f t="shared" si="2"/>
        <v>San Francisco 49ers</v>
      </c>
      <c r="R31" s="97">
        <f>IFERROR(VLOOKUP(E31&amp;F31,Data!A:F,6,FALSE),"")</f>
        <v>0</v>
      </c>
      <c r="S31" s="98" t="str">
        <f t="shared" si="3"/>
        <v>Los Angeles Rams</v>
      </c>
      <c r="T31" s="97">
        <f>IFERROR(VLOOKUP(E31&amp;H31,Data!A:F,6,FALSE),"")</f>
        <v>0</v>
      </c>
    </row>
    <row r="32" spans="1:20" x14ac:dyDescent="0.25">
      <c r="A32" s="91">
        <f>IFERROR(AVERAGE(VLOOKUP(F32,Matrix!B:D,2,FALSE),VLOOKUP(H32,Matrix!B:D,3,FALSE)),"")</f>
        <v>22.633333333333333</v>
      </c>
      <c r="B32" s="91">
        <f>IFERROR(AVERAGE(VLOOKUP(H32,Matrix!B:D,2,FALSE),VLOOKUP(F32,Matrix!B:D,3,FALSE)),"")</f>
        <v>19.166666666666664</v>
      </c>
      <c r="C32" s="79">
        <f t="shared" si="1"/>
        <v>0</v>
      </c>
      <c r="D32" s="92">
        <f t="shared" si="0"/>
        <v>0.27754053467440554</v>
      </c>
      <c r="E32" s="7">
        <v>17</v>
      </c>
      <c r="F32" s="27" t="s">
        <v>5</v>
      </c>
      <c r="G32" t="s">
        <v>39</v>
      </c>
      <c r="H32" t="s">
        <v>33</v>
      </c>
      <c r="I32" t="s">
        <v>6</v>
      </c>
      <c r="J32" s="1">
        <v>43100</v>
      </c>
      <c r="K32" s="13">
        <v>0.68402777777777779</v>
      </c>
      <c r="L32" s="93">
        <f>IFERROR(VLOOKUP(F32,Matrix!B:X,11,FALSE)-VLOOKUP(H32,Matrix!B:X,11,FALSE),"")</f>
        <v>6.9</v>
      </c>
      <c r="M32" s="94">
        <f>IFERROR(VLOOKUP(F32,Matrix!B:H,7,FALSE)-VLOOKUP(H32,Matrix!B:H,7,FALSE),"")</f>
        <v>0.13299999999999995</v>
      </c>
      <c r="N32" s="95">
        <f>IFERROR(VLOOKUP(F32,Matrix!B:E,2,FALSE)-VLOOKUP(H32,Matrix!B:E,2,FALSE),"")</f>
        <v>4.8666666666666671</v>
      </c>
      <c r="O32" s="96">
        <f>IFERROR(VLOOKUP(F32,Matrix!B:X,14,FALSE)-VLOOKUP(H32,Matrix!B:X,14,FALSE),"")</f>
        <v>5.3999999999999995</v>
      </c>
      <c r="P32" s="96">
        <f>IFERROR(VLOOKUP(F32,Matrix!B:X,15,FALSE)-VLOOKUP(H32,Matrix!B:X,15,FALSE),"")</f>
        <v>1.6999999999999997</v>
      </c>
      <c r="Q32" s="97" t="str">
        <f t="shared" si="2"/>
        <v>Seattle Seahawks</v>
      </c>
      <c r="R32" s="97">
        <f>IFERROR(VLOOKUP(E32&amp;F32,Data!A:F,6,FALSE),"")</f>
        <v>0</v>
      </c>
      <c r="S32" s="98" t="str">
        <f t="shared" si="3"/>
        <v>Arizona Cardinals</v>
      </c>
      <c r="T32" s="97">
        <f>IFERROR(VLOOKUP(E32&amp;H32,Data!A:F,6,FALSE),"")</f>
        <v>0</v>
      </c>
    </row>
    <row r="33" spans="1:20" x14ac:dyDescent="0.25">
      <c r="A33" s="91">
        <f>IFERROR(AVERAGE(VLOOKUP(F33,Matrix!B:D,2,FALSE),VLOOKUP(H33,Matrix!B:D,3,FALSE)),"")</f>
        <v>19.966666666666669</v>
      </c>
      <c r="B33" s="91">
        <f>IFERROR(AVERAGE(VLOOKUP(H33,Matrix!B:D,2,FALSE),VLOOKUP(F33,Matrix!B:D,3,FALSE)),"")</f>
        <v>26.066666666666666</v>
      </c>
      <c r="C33" s="79">
        <f t="shared" si="1"/>
        <v>0</v>
      </c>
      <c r="D33" s="92">
        <f t="shared" si="0"/>
        <v>-0.6788127449675565</v>
      </c>
      <c r="E33" s="7">
        <v>17</v>
      </c>
      <c r="F33" t="s">
        <v>29</v>
      </c>
      <c r="G33" t="s">
        <v>39</v>
      </c>
      <c r="H33" t="s">
        <v>7</v>
      </c>
      <c r="I33" t="s">
        <v>6</v>
      </c>
      <c r="J33" s="1">
        <v>43100</v>
      </c>
      <c r="K33" s="13">
        <v>0.54166666666666663</v>
      </c>
      <c r="L33" s="93">
        <f>IFERROR(VLOOKUP(F33,Matrix!B:X,11,FALSE)-VLOOKUP(H33,Matrix!B:X,11,FALSE),"")</f>
        <v>-12.2</v>
      </c>
      <c r="M33" s="94">
        <f>IFERROR(VLOOKUP(F33,Matrix!B:H,7,FALSE)-VLOOKUP(H33,Matrix!B:H,7,FALSE),"")</f>
        <v>-0.46599999999999997</v>
      </c>
      <c r="N33" s="95">
        <f>IFERROR(VLOOKUP(F33,Matrix!B:E,2,FALSE)-VLOOKUP(H33,Matrix!B:E,2,FALSE),"")</f>
        <v>-8</v>
      </c>
      <c r="O33" s="96">
        <f>IFERROR(VLOOKUP(F33,Matrix!B:X,14,FALSE)-VLOOKUP(H33,Matrix!B:X,14,FALSE),"")</f>
        <v>-7.6</v>
      </c>
      <c r="P33" s="96">
        <f>IFERROR(VLOOKUP(F33,Matrix!B:X,15,FALSE)-VLOOKUP(H33,Matrix!B:X,15,FALSE),"")</f>
        <v>-5</v>
      </c>
      <c r="Q33" s="97" t="str">
        <f t="shared" si="2"/>
        <v>Tampa Bay Buccaneers</v>
      </c>
      <c r="R33" s="97">
        <f>IFERROR(VLOOKUP(E33&amp;F33,Data!A:F,6,FALSE),"")</f>
        <v>0</v>
      </c>
      <c r="S33" s="98" t="str">
        <f t="shared" si="3"/>
        <v>New Orleans Saints</v>
      </c>
      <c r="T33" s="97">
        <f>IFERROR(VLOOKUP(E33&amp;H33,Data!A:F,6,FALSE),"")</f>
        <v>0</v>
      </c>
    </row>
    <row r="34" spans="1:20" x14ac:dyDescent="0.25">
      <c r="A34" s="91">
        <f>IFERROR(AVERAGE(VLOOKUP(F34,Matrix!B:D,2,FALSE),VLOOKUP(H34,Matrix!B:D,3,FALSE)),"")</f>
        <v>19.066666666666666</v>
      </c>
      <c r="B34" s="91">
        <f>IFERROR(AVERAGE(VLOOKUP(H34,Matrix!B:D,2,FALSE),VLOOKUP(F34,Matrix!B:D,3,FALSE)),"")</f>
        <v>25.1</v>
      </c>
      <c r="C34" s="79">
        <f t="shared" si="1"/>
        <v>0</v>
      </c>
      <c r="D34" s="92">
        <f t="shared" si="0"/>
        <v>-0.6039267553053187</v>
      </c>
      <c r="E34" s="7">
        <v>17</v>
      </c>
      <c r="F34" s="27" t="s">
        <v>13</v>
      </c>
      <c r="G34" t="s">
        <v>39</v>
      </c>
      <c r="H34" t="s">
        <v>19</v>
      </c>
      <c r="I34" t="s">
        <v>6</v>
      </c>
      <c r="J34" s="1">
        <v>43100</v>
      </c>
      <c r="K34" s="13">
        <v>0.54166666666666663</v>
      </c>
      <c r="L34" s="93">
        <f>IFERROR(VLOOKUP(F34,Matrix!B:X,11,FALSE)-VLOOKUP(H34,Matrix!B:X,11,FALSE),"")</f>
        <v>-12.100000000000001</v>
      </c>
      <c r="M34" s="94">
        <f>IFERROR(VLOOKUP(F34,Matrix!B:H,7,FALSE)-VLOOKUP(H34,Matrix!B:H,7,FALSE),"")</f>
        <v>-0.13400000000000001</v>
      </c>
      <c r="N34" s="95">
        <f>IFERROR(VLOOKUP(F34,Matrix!B:E,2,FALSE)-VLOOKUP(H34,Matrix!B:E,2,FALSE),"")</f>
        <v>-5.8666666666666671</v>
      </c>
      <c r="O34" s="96">
        <f>IFERROR(VLOOKUP(F34,Matrix!B:X,14,FALSE)-VLOOKUP(H34,Matrix!B:X,14,FALSE),"")</f>
        <v>-5.6</v>
      </c>
      <c r="P34" s="96">
        <f>IFERROR(VLOOKUP(F34,Matrix!B:X,15,FALSE)-VLOOKUP(H34,Matrix!B:X,15,FALSE),"")</f>
        <v>-5.9</v>
      </c>
      <c r="Q34" s="97" t="str">
        <f t="shared" si="2"/>
        <v>Tennessee Titans</v>
      </c>
      <c r="R34" s="97">
        <f>IFERROR(VLOOKUP(E34&amp;F34,Data!A:F,6,FALSE),"")</f>
        <v>0</v>
      </c>
      <c r="S34" s="98" t="str">
        <f t="shared" si="3"/>
        <v>Jacksonville Jaguars</v>
      </c>
      <c r="T34" s="97">
        <f>IFERROR(VLOOKUP(E34&amp;H34,Data!A:F,6,FALSE),"")</f>
        <v>0</v>
      </c>
    </row>
    <row r="35" spans="1:20" x14ac:dyDescent="0.25">
      <c r="A35" s="91">
        <f>IFERROR(AVERAGE(VLOOKUP(F35,Matrix!B:D,2,FALSE),VLOOKUP(H35,Matrix!B:D,3,FALSE)),"")</f>
        <v>23.666666666666664</v>
      </c>
      <c r="B35" s="91">
        <f>IFERROR(AVERAGE(VLOOKUP(H35,Matrix!B:D,2,FALSE),VLOOKUP(F35,Matrix!B:D,3,FALSE)),"")</f>
        <v>19.933333333333334</v>
      </c>
      <c r="C35" s="79">
        <f t="shared" si="1"/>
        <v>0</v>
      </c>
      <c r="D35" s="92">
        <f t="shared" si="0"/>
        <v>0.27442737331475603</v>
      </c>
      <c r="E35" s="7">
        <v>17</v>
      </c>
      <c r="F35" s="27" t="s">
        <v>11</v>
      </c>
      <c r="G35" t="s">
        <v>38</v>
      </c>
      <c r="H35" t="s">
        <v>34</v>
      </c>
      <c r="I35" t="s">
        <v>6</v>
      </c>
      <c r="J35" s="1">
        <v>43100</v>
      </c>
      <c r="K35" s="13">
        <v>0.54166666666666663</v>
      </c>
      <c r="L35" s="93">
        <f>IFERROR(VLOOKUP(F35,Matrix!B:X,11,FALSE)-VLOOKUP(H35,Matrix!B:X,11,FALSE),"")</f>
        <v>7.5</v>
      </c>
      <c r="M35" s="94">
        <f>IFERROR(VLOOKUP(F35,Matrix!B:H,7,FALSE)-VLOOKUP(H35,Matrix!B:H,7,FALSE),"")</f>
        <v>0.33400000000000002</v>
      </c>
      <c r="N35" s="95">
        <f>IFERROR(VLOOKUP(F35,Matrix!B:E,2,FALSE)-VLOOKUP(H35,Matrix!B:E,2,FALSE),"")</f>
        <v>6.9333333333333336</v>
      </c>
      <c r="O35" s="96">
        <f>IFERROR(VLOOKUP(F35,Matrix!B:X,14,FALSE)-VLOOKUP(H35,Matrix!B:X,14,FALSE),"")</f>
        <v>7.8000000000000007</v>
      </c>
      <c r="P35" s="96">
        <f>IFERROR(VLOOKUP(F35,Matrix!B:X,15,FALSE)-VLOOKUP(H35,Matrix!B:X,15,FALSE),"")</f>
        <v>0.19999999999999996</v>
      </c>
      <c r="Q35" s="97" t="str">
        <f t="shared" si="2"/>
        <v>Washington Redskins</v>
      </c>
      <c r="R35" s="97">
        <f>IFERROR(VLOOKUP(E35&amp;F35,Data!A:F,6,FALSE),"")</f>
        <v>0</v>
      </c>
      <c r="S35" s="98" t="str">
        <f t="shared" si="3"/>
        <v>New York Giants</v>
      </c>
      <c r="T35" s="97">
        <f>IFERROR(VLOOKUP(E35&amp;H35,Data!A:F,6,FALSE),"")</f>
        <v>0</v>
      </c>
    </row>
    <row r="36" spans="1:20" x14ac:dyDescent="0.25">
      <c r="A36" s="91">
        <f>IFERROR(AVERAGE(VLOOKUP(F36,Matrix!B:D,2,FALSE),VLOOKUP(H36,Matrix!B:D,3,FALSE)),"")</f>
        <v>27.833333333333336</v>
      </c>
      <c r="B36" s="91">
        <f>IFERROR(AVERAGE(VLOOKUP(H36,Matrix!B:D,2,FALSE),VLOOKUP(F36,Matrix!B:D,3,FALSE)),"")</f>
        <v>19.733333333333334</v>
      </c>
      <c r="C36" s="79">
        <f t="shared" si="1"/>
        <v>0</v>
      </c>
      <c r="D36" s="92">
        <f t="shared" si="0"/>
        <v>0.74731721218042668</v>
      </c>
      <c r="E36" s="7">
        <v>17</v>
      </c>
      <c r="F36" t="s">
        <v>71</v>
      </c>
      <c r="G36" t="s">
        <v>39</v>
      </c>
      <c r="H36" t="s">
        <v>26</v>
      </c>
      <c r="I36" t="s">
        <v>6</v>
      </c>
      <c r="J36" s="1">
        <v>43100</v>
      </c>
      <c r="K36" s="13">
        <v>0.68402777777777779</v>
      </c>
      <c r="L36" s="93">
        <f>IFERROR(VLOOKUP(F36,Matrix!B:X,11,FALSE)-VLOOKUP(H36,Matrix!B:X,11,FALSE),"")</f>
        <v>16.200000000000003</v>
      </c>
      <c r="M36" s="94">
        <f>IFERROR(VLOOKUP(F36,Matrix!B:H,7,FALSE)-VLOOKUP(H36,Matrix!B:H,7,FALSE),"")</f>
        <v>0.39999999999999997</v>
      </c>
      <c r="N36" s="95">
        <f>IFERROR(VLOOKUP(F36,Matrix!B:E,2,FALSE)-VLOOKUP(H36,Matrix!B:E,2,FALSE),"")</f>
        <v>11.2</v>
      </c>
      <c r="O36" s="96">
        <f>IFERROR(VLOOKUP(F36,Matrix!B:X,14,FALSE)-VLOOKUP(H36,Matrix!B:X,14,FALSE),"")</f>
        <v>11.3</v>
      </c>
      <c r="P36" s="96">
        <f>IFERROR(VLOOKUP(F36,Matrix!B:X,15,FALSE)-VLOOKUP(H36,Matrix!B:X,15,FALSE),"")</f>
        <v>5.2</v>
      </c>
      <c r="Q36" s="97" t="str">
        <f t="shared" si="2"/>
        <v>Los Angeles Rams</v>
      </c>
      <c r="R36" s="97">
        <f>IFERROR(VLOOKUP(E36&amp;F36,Data!A:F,6,FALSE),"")</f>
        <v>0</v>
      </c>
      <c r="S36" s="98" t="str">
        <f t="shared" si="3"/>
        <v>San Francisco 49ers</v>
      </c>
      <c r="T36" s="97">
        <f>IFERROR(VLOOKUP(E36&amp;H36,Data!A:F,6,FALSE),"")</f>
        <v>0</v>
      </c>
    </row>
    <row r="37" spans="1:20" x14ac:dyDescent="0.25">
      <c r="A37" s="91">
        <f>IFERROR(AVERAGE(VLOOKUP(F37,Matrix!B:D,2,FALSE),VLOOKUP(H37,Matrix!B:D,3,FALSE)),"")</f>
        <v>22.266666666666666</v>
      </c>
      <c r="B37" s="91">
        <f>IFERROR(AVERAGE(VLOOKUP(H37,Matrix!B:D,2,FALSE),VLOOKUP(F37,Matrix!B:D,3,FALSE)),"")</f>
        <v>18.43333333333333</v>
      </c>
      <c r="C37" s="79">
        <f t="shared" si="1"/>
        <v>0</v>
      </c>
      <c r="D37" s="92">
        <f t="shared" si="0"/>
        <v>0.46942465105986969</v>
      </c>
      <c r="E37" s="7">
        <v>17</v>
      </c>
      <c r="F37" t="s">
        <v>80</v>
      </c>
      <c r="G37" t="s">
        <v>39</v>
      </c>
      <c r="H37" t="s">
        <v>17</v>
      </c>
      <c r="I37" t="s">
        <v>6</v>
      </c>
      <c r="J37" s="1">
        <v>43100</v>
      </c>
      <c r="K37" s="13">
        <v>0.68402777777777779</v>
      </c>
      <c r="L37" s="93">
        <f>IFERROR(VLOOKUP(F37,Matrix!B:X,11,FALSE)-VLOOKUP(H37,Matrix!B:X,11,FALSE),"")</f>
        <v>7.7</v>
      </c>
      <c r="M37" s="94">
        <f>IFERROR(VLOOKUP(F37,Matrix!B:H,7,FALSE)-VLOOKUP(H37,Matrix!B:H,7,FALSE),"")</f>
        <v>0.13300000000000001</v>
      </c>
      <c r="N37" s="95">
        <f>IFERROR(VLOOKUP(F37,Matrix!B:E,2,FALSE)-VLOOKUP(H37,Matrix!B:E,2,FALSE),"")</f>
        <v>2.2666666666666693</v>
      </c>
      <c r="O37" s="96">
        <f>IFERROR(VLOOKUP(F37,Matrix!B:X,14,FALSE)-VLOOKUP(H37,Matrix!B:X,14,FALSE),"")</f>
        <v>2</v>
      </c>
      <c r="P37" s="96">
        <f>IFERROR(VLOOKUP(F37,Matrix!B:X,15,FALSE)-VLOOKUP(H37,Matrix!B:X,15,FALSE),"")</f>
        <v>5.0999999999999996</v>
      </c>
      <c r="Q37" s="97" t="str">
        <f t="shared" si="2"/>
        <v>Los Angeles Chargers</v>
      </c>
      <c r="R37" s="97">
        <f>IFERROR(VLOOKUP(E37&amp;F37,Data!A:F,6,FALSE),"")</f>
        <v>0</v>
      </c>
      <c r="S37" s="98" t="str">
        <f t="shared" si="3"/>
        <v>Oakland Raiders</v>
      </c>
      <c r="T37" s="97">
        <f>IFERROR(VLOOKUP(E37&amp;H37,Data!A:F,6,FALSE),"")</f>
        <v>0</v>
      </c>
    </row>
    <row r="38" spans="1:20" x14ac:dyDescent="0.25">
      <c r="A38" s="91" t="str">
        <f>IFERROR(AVERAGE(VLOOKUP(F38,Matrix!B:D,2,FALSE),VLOOKUP(H38,Matrix!B:D,3,FALSE)),"")</f>
        <v/>
      </c>
      <c r="B38" s="91" t="str">
        <f>IFERROR(AVERAGE(VLOOKUP(H38,Matrix!B:D,2,FALSE),VLOOKUP(F38,Matrix!B:D,3,FALSE)),"")</f>
        <v/>
      </c>
      <c r="C38" s="79">
        <f t="shared" si="1"/>
        <v>0</v>
      </c>
      <c r="D38" s="92" t="str">
        <f t="shared" si="0"/>
        <v/>
      </c>
      <c r="E38"/>
      <c r="F38"/>
      <c r="G38"/>
      <c r="H38"/>
      <c r="I38"/>
      <c r="J38"/>
      <c r="K38"/>
      <c r="L38" s="93" t="str">
        <f>IFERROR(VLOOKUP(F38,Matrix!B:X,11,FALSE)-VLOOKUP(H38,Matrix!B:X,11,FALSE),"")</f>
        <v/>
      </c>
      <c r="M38" s="94" t="str">
        <f>IFERROR(VLOOKUP(F38,Matrix!B:H,7,FALSE)-VLOOKUP(H38,Matrix!B:H,7,FALSE),"")</f>
        <v/>
      </c>
      <c r="N38" s="95" t="str">
        <f>IFERROR(VLOOKUP(F38,Matrix!B:E,2,FALSE)-VLOOKUP(H38,Matrix!B:E,2,FALSE),"")</f>
        <v/>
      </c>
      <c r="O38" s="96" t="str">
        <f>IFERROR(VLOOKUP(F38,Matrix!B:X,14,FALSE)-VLOOKUP(H38,Matrix!B:X,14,FALSE),"")</f>
        <v/>
      </c>
      <c r="P38" s="96" t="str">
        <f>IFERROR(VLOOKUP(F38,Matrix!B:X,15,FALSE)-VLOOKUP(H38,Matrix!B:X,15,FALSE),"")</f>
        <v/>
      </c>
      <c r="Q38" s="97">
        <f t="shared" si="2"/>
        <v>0</v>
      </c>
      <c r="R38" s="97" t="str">
        <f>IFERROR(VLOOKUP(E38&amp;F38,Data!A:F,6,FALSE),"")</f>
        <v/>
      </c>
      <c r="S38" s="98">
        <f t="shared" si="3"/>
        <v>0</v>
      </c>
      <c r="T38" s="97" t="str">
        <f>IFERROR(VLOOKUP(E38&amp;H38,Data!A:F,6,FALSE),"")</f>
        <v/>
      </c>
    </row>
    <row r="39" spans="1:20" x14ac:dyDescent="0.25">
      <c r="A39" s="91" t="str">
        <f>IFERROR(AVERAGE(VLOOKUP(F39,Matrix!B:D,2,FALSE),VLOOKUP(H39,Matrix!B:D,3,FALSE)),"")</f>
        <v/>
      </c>
      <c r="B39" s="91" t="str">
        <f>IFERROR(AVERAGE(VLOOKUP(H39,Matrix!B:D,2,FALSE),VLOOKUP(F39,Matrix!B:D,3,FALSE)),"")</f>
        <v/>
      </c>
      <c r="C39" s="79">
        <f t="shared" si="1"/>
        <v>0</v>
      </c>
      <c r="D39" s="92" t="str">
        <f t="shared" si="0"/>
        <v/>
      </c>
      <c r="E39"/>
      <c r="F39"/>
      <c r="G39"/>
      <c r="H39"/>
      <c r="I39"/>
      <c r="J39"/>
      <c r="K39"/>
      <c r="L39" s="93" t="str">
        <f>IFERROR(VLOOKUP(F39,Matrix!B:X,11,FALSE)-VLOOKUP(H39,Matrix!B:X,11,FALSE),"")</f>
        <v/>
      </c>
      <c r="M39" s="94" t="str">
        <f>IFERROR(VLOOKUP(F39,Matrix!B:H,7,FALSE)-VLOOKUP(H39,Matrix!B:H,7,FALSE),"")</f>
        <v/>
      </c>
      <c r="N39" s="95" t="str">
        <f>IFERROR(VLOOKUP(F39,Matrix!B:E,2,FALSE)-VLOOKUP(H39,Matrix!B:E,2,FALSE),"")</f>
        <v/>
      </c>
      <c r="O39" s="96" t="str">
        <f>IFERROR(VLOOKUP(F39,Matrix!B:X,14,FALSE)-VLOOKUP(H39,Matrix!B:X,14,FALSE),"")</f>
        <v/>
      </c>
      <c r="P39" s="96" t="str">
        <f>IFERROR(VLOOKUP(F39,Matrix!B:X,15,FALSE)-VLOOKUP(H39,Matrix!B:X,15,FALSE),"")</f>
        <v/>
      </c>
      <c r="Q39" s="97">
        <f t="shared" si="2"/>
        <v>0</v>
      </c>
      <c r="R39" s="97" t="str">
        <f>IFERROR(VLOOKUP(E39&amp;F39,Data!A:F,6,FALSE),"")</f>
        <v/>
      </c>
      <c r="S39" s="98">
        <f t="shared" si="3"/>
        <v>0</v>
      </c>
      <c r="T39" s="97" t="str">
        <f>IFERROR(VLOOKUP(E39&amp;H39,Data!A:F,6,FALSE),"")</f>
        <v/>
      </c>
    </row>
    <row r="40" spans="1:20" x14ac:dyDescent="0.25">
      <c r="A40" s="91" t="str">
        <f>IFERROR(AVERAGE(VLOOKUP(F40,Matrix!B:D,2,FALSE),VLOOKUP(H40,Matrix!B:D,3,FALSE)),"")</f>
        <v/>
      </c>
      <c r="B40" s="91" t="str">
        <f>IFERROR(AVERAGE(VLOOKUP(H40,Matrix!B:D,2,FALSE),VLOOKUP(F40,Matrix!B:D,3,FALSE)),"")</f>
        <v/>
      </c>
      <c r="C40" s="79">
        <f t="shared" si="1"/>
        <v>0</v>
      </c>
      <c r="D40" s="92" t="str">
        <f t="shared" si="0"/>
        <v/>
      </c>
      <c r="E40"/>
      <c r="F40"/>
      <c r="G40"/>
      <c r="H40"/>
      <c r="I40"/>
      <c r="J40"/>
      <c r="K40"/>
      <c r="L40" s="93" t="str">
        <f>IFERROR(VLOOKUP(F40,Matrix!B:X,11,FALSE)-VLOOKUP(H40,Matrix!B:X,11,FALSE),"")</f>
        <v/>
      </c>
      <c r="M40" s="94" t="str">
        <f>IFERROR(VLOOKUP(F40,Matrix!B:H,7,FALSE)-VLOOKUP(H40,Matrix!B:H,7,FALSE),"")</f>
        <v/>
      </c>
      <c r="N40" s="95" t="str">
        <f>IFERROR(VLOOKUP(F40,Matrix!B:E,2,FALSE)-VLOOKUP(H40,Matrix!B:E,2,FALSE),"")</f>
        <v/>
      </c>
      <c r="O40" s="96" t="str">
        <f>IFERROR(VLOOKUP(F40,Matrix!B:X,14,FALSE)-VLOOKUP(H40,Matrix!B:X,14,FALSE),"")</f>
        <v/>
      </c>
      <c r="P40" s="96" t="str">
        <f>IFERROR(VLOOKUP(F40,Matrix!B:X,15,FALSE)-VLOOKUP(H40,Matrix!B:X,15,FALSE),"")</f>
        <v/>
      </c>
      <c r="Q40" s="97">
        <f t="shared" si="2"/>
        <v>0</v>
      </c>
      <c r="R40" s="97" t="str">
        <f>IFERROR(VLOOKUP(E40&amp;F40,Data!A:F,6,FALSE),"")</f>
        <v/>
      </c>
      <c r="S40" s="98">
        <f t="shared" si="3"/>
        <v>0</v>
      </c>
      <c r="T40" s="97" t="str">
        <f>IFERROR(VLOOKUP(E40&amp;H40,Data!A:F,6,FALSE),"")</f>
        <v/>
      </c>
    </row>
    <row r="41" spans="1:20" x14ac:dyDescent="0.25">
      <c r="A41" s="91" t="str">
        <f>IFERROR(AVERAGE(VLOOKUP(F41,Matrix!B:D,2,FALSE),VLOOKUP(H41,Matrix!B:D,3,FALSE)),"")</f>
        <v/>
      </c>
      <c r="B41" s="91" t="str">
        <f>IFERROR(AVERAGE(VLOOKUP(H41,Matrix!B:D,2,FALSE),VLOOKUP(F41,Matrix!B:D,3,FALSE)),"")</f>
        <v/>
      </c>
      <c r="C41" s="79">
        <f t="shared" si="1"/>
        <v>0</v>
      </c>
      <c r="D41" s="92" t="str">
        <f t="shared" si="0"/>
        <v/>
      </c>
      <c r="E41"/>
      <c r="F41"/>
      <c r="G41"/>
      <c r="H41"/>
      <c r="I41"/>
      <c r="J41"/>
      <c r="K41"/>
      <c r="L41" s="93" t="str">
        <f>IFERROR(VLOOKUP(F41,Matrix!B:X,11,FALSE)-VLOOKUP(H41,Matrix!B:X,11,FALSE),"")</f>
        <v/>
      </c>
      <c r="M41" s="94" t="str">
        <f>IFERROR(VLOOKUP(F41,Matrix!B:H,7,FALSE)-VLOOKUP(H41,Matrix!B:H,7,FALSE),"")</f>
        <v/>
      </c>
      <c r="N41" s="95" t="str">
        <f>IFERROR(VLOOKUP(F41,Matrix!B:E,2,FALSE)-VLOOKUP(H41,Matrix!B:E,2,FALSE),"")</f>
        <v/>
      </c>
      <c r="O41" s="96" t="str">
        <f>IFERROR(VLOOKUP(F41,Matrix!B:X,14,FALSE)-VLOOKUP(H41,Matrix!B:X,14,FALSE),"")</f>
        <v/>
      </c>
      <c r="P41" s="96" t="str">
        <f>IFERROR(VLOOKUP(F41,Matrix!B:X,15,FALSE)-VLOOKUP(H41,Matrix!B:X,15,FALSE),"")</f>
        <v/>
      </c>
      <c r="Q41" s="97">
        <f t="shared" si="2"/>
        <v>0</v>
      </c>
      <c r="R41" s="97" t="str">
        <f>IFERROR(VLOOKUP(E41&amp;F41,Data!A:F,6,FALSE),"")</f>
        <v/>
      </c>
      <c r="S41" s="98">
        <f t="shared" si="3"/>
        <v>0</v>
      </c>
      <c r="T41" s="97" t="str">
        <f>IFERROR(VLOOKUP(E41&amp;H41,Data!A:F,6,FALSE),"")</f>
        <v/>
      </c>
    </row>
    <row r="42" spans="1:20" x14ac:dyDescent="0.25">
      <c r="A42" s="91" t="str">
        <f>IFERROR(AVERAGE(VLOOKUP(F42,Matrix!B:D,2,FALSE),VLOOKUP(H42,Matrix!B:D,3,FALSE)),"")</f>
        <v/>
      </c>
      <c r="B42" s="91" t="str">
        <f>IFERROR(AVERAGE(VLOOKUP(H42,Matrix!B:D,2,FALSE),VLOOKUP(F42,Matrix!B:D,3,FALSE)),"")</f>
        <v/>
      </c>
      <c r="C42" s="79">
        <f t="shared" si="1"/>
        <v>0</v>
      </c>
      <c r="D42" s="92" t="str">
        <f t="shared" si="0"/>
        <v/>
      </c>
      <c r="E42"/>
      <c r="F42"/>
      <c r="G42"/>
      <c r="H42"/>
      <c r="I42"/>
      <c r="J42"/>
      <c r="K42"/>
      <c r="L42" s="93" t="str">
        <f>IFERROR(VLOOKUP(F42,Matrix!B:X,11,FALSE)-VLOOKUP(H42,Matrix!B:X,11,FALSE),"")</f>
        <v/>
      </c>
      <c r="M42" s="94" t="str">
        <f>IFERROR(VLOOKUP(F42,Matrix!B:H,7,FALSE)-VLOOKUP(H42,Matrix!B:H,7,FALSE),"")</f>
        <v/>
      </c>
      <c r="N42" s="95" t="str">
        <f>IFERROR(VLOOKUP(F42,Matrix!B:E,2,FALSE)-VLOOKUP(H42,Matrix!B:E,2,FALSE),"")</f>
        <v/>
      </c>
      <c r="O42" s="96" t="str">
        <f>IFERROR(VLOOKUP(F42,Matrix!B:X,14,FALSE)-VLOOKUP(H42,Matrix!B:X,14,FALSE),"")</f>
        <v/>
      </c>
      <c r="P42" s="96" t="str">
        <f>IFERROR(VLOOKUP(F42,Matrix!B:X,15,FALSE)-VLOOKUP(H42,Matrix!B:X,15,FALSE),"")</f>
        <v/>
      </c>
      <c r="Q42" s="97">
        <f t="shared" si="2"/>
        <v>0</v>
      </c>
      <c r="R42" s="97" t="str">
        <f>IFERROR(VLOOKUP(E42&amp;F42,Data!A:F,6,FALSE),"")</f>
        <v/>
      </c>
      <c r="S42" s="98">
        <f t="shared" si="3"/>
        <v>0</v>
      </c>
      <c r="T42" s="97" t="str">
        <f>IFERROR(VLOOKUP(E42&amp;H42,Data!A:F,6,FALSE),"")</f>
        <v/>
      </c>
    </row>
    <row r="43" spans="1:20" x14ac:dyDescent="0.25">
      <c r="A43" s="91" t="str">
        <f>IFERROR(AVERAGE(VLOOKUP(F43,Matrix!B:D,2,FALSE),VLOOKUP(H43,Matrix!B:D,3,FALSE)),"")</f>
        <v/>
      </c>
      <c r="B43" s="91" t="str">
        <f>IFERROR(AVERAGE(VLOOKUP(H43,Matrix!B:D,2,FALSE),VLOOKUP(F43,Matrix!B:D,3,FALSE)),"")</f>
        <v/>
      </c>
      <c r="C43" s="79">
        <f t="shared" si="1"/>
        <v>0</v>
      </c>
      <c r="D43" s="92" t="str">
        <f t="shared" si="0"/>
        <v/>
      </c>
      <c r="E43"/>
      <c r="F43"/>
      <c r="G43"/>
      <c r="H43"/>
      <c r="I43"/>
      <c r="J43"/>
      <c r="K43"/>
      <c r="L43" s="93" t="str">
        <f>IFERROR(VLOOKUP(F43,Matrix!B:X,11,FALSE)-VLOOKUP(H43,Matrix!B:X,11,FALSE),"")</f>
        <v/>
      </c>
      <c r="M43" s="94" t="str">
        <f>IFERROR(VLOOKUP(F43,Matrix!B:H,7,FALSE)-VLOOKUP(H43,Matrix!B:H,7,FALSE),"")</f>
        <v/>
      </c>
      <c r="N43" s="95" t="str">
        <f>IFERROR(VLOOKUP(F43,Matrix!B:E,2,FALSE)-VLOOKUP(H43,Matrix!B:E,2,FALSE),"")</f>
        <v/>
      </c>
      <c r="O43" s="96" t="str">
        <f>IFERROR(VLOOKUP(F43,Matrix!B:X,14,FALSE)-VLOOKUP(H43,Matrix!B:X,14,FALSE),"")</f>
        <v/>
      </c>
      <c r="P43" s="96" t="str">
        <f>IFERROR(VLOOKUP(F43,Matrix!B:X,15,FALSE)-VLOOKUP(H43,Matrix!B:X,15,FALSE),"")</f>
        <v/>
      </c>
      <c r="Q43" s="97">
        <f t="shared" si="2"/>
        <v>0</v>
      </c>
      <c r="R43" s="97" t="str">
        <f>IFERROR(VLOOKUP(E43&amp;F43,Data!A:F,6,FALSE),"")</f>
        <v/>
      </c>
      <c r="S43" s="98">
        <f t="shared" si="3"/>
        <v>0</v>
      </c>
      <c r="T43" s="97" t="str">
        <f>IFERROR(VLOOKUP(E43&amp;H43,Data!A:F,6,FALSE),"")</f>
        <v/>
      </c>
    </row>
    <row r="44" spans="1:20" x14ac:dyDescent="0.25">
      <c r="A44" s="91" t="str">
        <f>IFERROR(AVERAGE(VLOOKUP(F44,Matrix!B:D,2,FALSE),VLOOKUP(H44,Matrix!B:D,3,FALSE)),"")</f>
        <v/>
      </c>
      <c r="B44" s="91" t="str">
        <f>IFERROR(AVERAGE(VLOOKUP(H44,Matrix!B:D,2,FALSE),VLOOKUP(F44,Matrix!B:D,3,FALSE)),"")</f>
        <v/>
      </c>
      <c r="C44" s="79">
        <f t="shared" si="1"/>
        <v>0</v>
      </c>
      <c r="D44" s="92" t="str">
        <f t="shared" si="0"/>
        <v/>
      </c>
      <c r="E44"/>
      <c r="F44"/>
      <c r="G44"/>
      <c r="H44"/>
      <c r="I44"/>
      <c r="J44"/>
      <c r="K44"/>
      <c r="L44" s="93" t="str">
        <f>IFERROR(VLOOKUP(F44,Matrix!B:X,11,FALSE)-VLOOKUP(H44,Matrix!B:X,11,FALSE),"")</f>
        <v/>
      </c>
      <c r="M44" s="94" t="str">
        <f>IFERROR(VLOOKUP(F44,Matrix!B:H,7,FALSE)-VLOOKUP(H44,Matrix!B:H,7,FALSE),"")</f>
        <v/>
      </c>
      <c r="N44" s="95" t="str">
        <f>IFERROR(VLOOKUP(F44,Matrix!B:E,2,FALSE)-VLOOKUP(H44,Matrix!B:E,2,FALSE),"")</f>
        <v/>
      </c>
      <c r="O44" s="96" t="str">
        <f>IFERROR(VLOOKUP(F44,Matrix!B:X,14,FALSE)-VLOOKUP(H44,Matrix!B:X,14,FALSE),"")</f>
        <v/>
      </c>
      <c r="P44" s="96" t="str">
        <f>IFERROR(VLOOKUP(F44,Matrix!B:X,15,FALSE)-VLOOKUP(H44,Matrix!B:X,15,FALSE),"")</f>
        <v/>
      </c>
      <c r="Q44" s="97">
        <f t="shared" si="2"/>
        <v>0</v>
      </c>
      <c r="R44" s="97" t="str">
        <f>IFERROR(VLOOKUP(E44&amp;F44,Data!A:F,6,FALSE),"")</f>
        <v/>
      </c>
      <c r="S44" s="98">
        <f t="shared" si="3"/>
        <v>0</v>
      </c>
      <c r="T44" s="97" t="str">
        <f>IFERROR(VLOOKUP(E44&amp;H44,Data!A:F,6,FALSE),"")</f>
        <v/>
      </c>
    </row>
    <row r="45" spans="1:20" x14ac:dyDescent="0.25">
      <c r="A45" s="91" t="str">
        <f>IFERROR(AVERAGE(VLOOKUP(F45,Matrix!B:D,2,FALSE),VLOOKUP(H45,Matrix!B:D,3,FALSE)),"")</f>
        <v/>
      </c>
      <c r="B45" s="91" t="str">
        <f>IFERROR(AVERAGE(VLOOKUP(H45,Matrix!B:D,2,FALSE),VLOOKUP(F45,Matrix!B:D,3,FALSE)),"")</f>
        <v/>
      </c>
      <c r="C45" s="79">
        <f t="shared" si="1"/>
        <v>0</v>
      </c>
      <c r="D45" s="92" t="str">
        <f t="shared" si="0"/>
        <v/>
      </c>
      <c r="E45"/>
      <c r="F45"/>
      <c r="G45"/>
      <c r="H45"/>
      <c r="I45"/>
      <c r="J45"/>
      <c r="K45"/>
      <c r="L45" s="93" t="str">
        <f>IFERROR(VLOOKUP(F45,Matrix!B:X,11,FALSE)-VLOOKUP(H45,Matrix!B:X,11,FALSE),"")</f>
        <v/>
      </c>
      <c r="M45" s="94" t="str">
        <f>IFERROR(VLOOKUP(F45,Matrix!B:H,7,FALSE)-VLOOKUP(H45,Matrix!B:H,7,FALSE),"")</f>
        <v/>
      </c>
      <c r="N45" s="95" t="str">
        <f>IFERROR(VLOOKUP(F45,Matrix!B:E,2,FALSE)-VLOOKUP(H45,Matrix!B:E,2,FALSE),"")</f>
        <v/>
      </c>
      <c r="O45" s="96" t="str">
        <f>IFERROR(VLOOKUP(F45,Matrix!B:X,14,FALSE)-VLOOKUP(H45,Matrix!B:X,14,FALSE),"")</f>
        <v/>
      </c>
      <c r="P45" s="96" t="str">
        <f>IFERROR(VLOOKUP(F45,Matrix!B:X,15,FALSE)-VLOOKUP(H45,Matrix!B:X,15,FALSE),"")</f>
        <v/>
      </c>
      <c r="Q45" s="97">
        <f t="shared" si="2"/>
        <v>0</v>
      </c>
      <c r="R45" s="97" t="str">
        <f>IFERROR(VLOOKUP(E45&amp;F45,Data!A:F,6,FALSE),"")</f>
        <v/>
      </c>
      <c r="S45" s="98">
        <f t="shared" si="3"/>
        <v>0</v>
      </c>
      <c r="T45" s="97" t="str">
        <f>IFERROR(VLOOKUP(E45&amp;H45,Data!A:F,6,FALSE),"")</f>
        <v/>
      </c>
    </row>
    <row r="46" spans="1:20" x14ac:dyDescent="0.25">
      <c r="A46" s="91" t="str">
        <f>IFERROR(AVERAGE(VLOOKUP(F46,Matrix!B:D,2,FALSE),VLOOKUP(H46,Matrix!B:D,3,FALSE)),"")</f>
        <v/>
      </c>
      <c r="B46" s="91" t="str">
        <f>IFERROR(AVERAGE(VLOOKUP(H46,Matrix!B:D,2,FALSE),VLOOKUP(F46,Matrix!B:D,3,FALSE)),"")</f>
        <v/>
      </c>
      <c r="C46" s="79">
        <f t="shared" si="1"/>
        <v>0</v>
      </c>
      <c r="D46" s="92" t="str">
        <f t="shared" si="0"/>
        <v/>
      </c>
      <c r="E46"/>
      <c r="F46"/>
      <c r="G46"/>
      <c r="H46"/>
      <c r="I46"/>
      <c r="J46"/>
      <c r="K46"/>
      <c r="L46" s="93" t="str">
        <f>IFERROR(VLOOKUP(F46,Matrix!B:X,11,FALSE)-VLOOKUP(H46,Matrix!B:X,11,FALSE),"")</f>
        <v/>
      </c>
      <c r="M46" s="94" t="str">
        <f>IFERROR(VLOOKUP(F46,Matrix!B:H,7,FALSE)-VLOOKUP(H46,Matrix!B:H,7,FALSE),"")</f>
        <v/>
      </c>
      <c r="N46" s="95" t="str">
        <f>IFERROR(VLOOKUP(F46,Matrix!B:E,2,FALSE)-VLOOKUP(H46,Matrix!B:E,2,FALSE),"")</f>
        <v/>
      </c>
      <c r="O46" s="96" t="str">
        <f>IFERROR(VLOOKUP(F46,Matrix!B:X,14,FALSE)-VLOOKUP(H46,Matrix!B:X,14,FALSE),"")</f>
        <v/>
      </c>
      <c r="P46" s="96" t="str">
        <f>IFERROR(VLOOKUP(F46,Matrix!B:X,15,FALSE)-VLOOKUP(H46,Matrix!B:X,15,FALSE),"")</f>
        <v/>
      </c>
      <c r="Q46" s="97">
        <f t="shared" si="2"/>
        <v>0</v>
      </c>
      <c r="R46" s="97" t="str">
        <f>IFERROR(VLOOKUP(E46&amp;F46,Data!A:F,6,FALSE),"")</f>
        <v/>
      </c>
      <c r="S46" s="98">
        <f t="shared" si="3"/>
        <v>0</v>
      </c>
      <c r="T46" s="97" t="str">
        <f>IFERROR(VLOOKUP(E46&amp;H46,Data!A:F,6,FALSE),"")</f>
        <v/>
      </c>
    </row>
    <row r="47" spans="1:20" x14ac:dyDescent="0.25">
      <c r="A47" s="91" t="str">
        <f>IFERROR(AVERAGE(VLOOKUP(F47,Matrix!B:D,2,FALSE),VLOOKUP(H47,Matrix!B:D,3,FALSE)),"")</f>
        <v/>
      </c>
      <c r="B47" s="91" t="str">
        <f>IFERROR(AVERAGE(VLOOKUP(H47,Matrix!B:D,2,FALSE),VLOOKUP(F47,Matrix!B:D,3,FALSE)),"")</f>
        <v/>
      </c>
      <c r="C47" s="79">
        <f t="shared" si="1"/>
        <v>0</v>
      </c>
      <c r="D47" s="92" t="str">
        <f t="shared" si="0"/>
        <v/>
      </c>
      <c r="E47"/>
      <c r="F47"/>
      <c r="G47"/>
      <c r="H47"/>
      <c r="I47"/>
      <c r="J47"/>
      <c r="K47"/>
      <c r="L47" s="93" t="str">
        <f>IFERROR(VLOOKUP(F47,Matrix!B:X,11,FALSE)-VLOOKUP(H47,Matrix!B:X,11,FALSE),"")</f>
        <v/>
      </c>
      <c r="M47" s="94" t="str">
        <f>IFERROR(VLOOKUP(F47,Matrix!B:H,7,FALSE)-VLOOKUP(H47,Matrix!B:H,7,FALSE),"")</f>
        <v/>
      </c>
      <c r="N47" s="95" t="str">
        <f>IFERROR(VLOOKUP(F47,Matrix!B:E,2,FALSE)-VLOOKUP(H47,Matrix!B:E,2,FALSE),"")</f>
        <v/>
      </c>
      <c r="O47" s="96" t="str">
        <f>IFERROR(VLOOKUP(F47,Matrix!B:X,14,FALSE)-VLOOKUP(H47,Matrix!B:X,14,FALSE),"")</f>
        <v/>
      </c>
      <c r="P47" s="96" t="str">
        <f>IFERROR(VLOOKUP(F47,Matrix!B:X,15,FALSE)-VLOOKUP(H47,Matrix!B:X,15,FALSE),"")</f>
        <v/>
      </c>
      <c r="Q47" s="97">
        <f t="shared" si="2"/>
        <v>0</v>
      </c>
      <c r="R47" s="97" t="str">
        <f>IFERROR(VLOOKUP(E47&amp;F47,Data!A:F,6,FALSE),"")</f>
        <v/>
      </c>
      <c r="S47" s="98">
        <f t="shared" si="3"/>
        <v>0</v>
      </c>
      <c r="T47" s="97" t="str">
        <f>IFERROR(VLOOKUP(E47&amp;H47,Data!A:F,6,FALSE),"")</f>
        <v/>
      </c>
    </row>
    <row r="48" spans="1:20" x14ac:dyDescent="0.25">
      <c r="A48" s="91" t="str">
        <f>IFERROR(AVERAGE(VLOOKUP(F48,Matrix!B:D,2,FALSE),VLOOKUP(H48,Matrix!B:D,3,FALSE)),"")</f>
        <v/>
      </c>
      <c r="B48" s="91" t="str">
        <f>IFERROR(AVERAGE(VLOOKUP(H48,Matrix!B:D,2,FALSE),VLOOKUP(F48,Matrix!B:D,3,FALSE)),"")</f>
        <v/>
      </c>
      <c r="C48" s="79">
        <f t="shared" si="1"/>
        <v>0</v>
      </c>
      <c r="D48" s="92" t="str">
        <f t="shared" si="0"/>
        <v/>
      </c>
      <c r="E48"/>
      <c r="F48"/>
      <c r="G48"/>
      <c r="H48"/>
      <c r="I48"/>
      <c r="J48"/>
      <c r="K48"/>
      <c r="L48" s="93" t="str">
        <f>IFERROR(VLOOKUP(F48,Matrix!B:X,11,FALSE)-VLOOKUP(H48,Matrix!B:X,11,FALSE),"")</f>
        <v/>
      </c>
      <c r="M48" s="94" t="str">
        <f>IFERROR(VLOOKUP(F48,Matrix!B:H,7,FALSE)-VLOOKUP(H48,Matrix!B:H,7,FALSE),"")</f>
        <v/>
      </c>
      <c r="N48" s="95" t="str">
        <f>IFERROR(VLOOKUP(F48,Matrix!B:E,2,FALSE)-VLOOKUP(H48,Matrix!B:E,2,FALSE),"")</f>
        <v/>
      </c>
      <c r="O48" s="96" t="str">
        <f>IFERROR(VLOOKUP(F48,Matrix!B:X,14,FALSE)-VLOOKUP(H48,Matrix!B:X,14,FALSE),"")</f>
        <v/>
      </c>
      <c r="P48" s="96" t="str">
        <f>IFERROR(VLOOKUP(F48,Matrix!B:X,15,FALSE)-VLOOKUP(H48,Matrix!B:X,15,FALSE),"")</f>
        <v/>
      </c>
      <c r="Q48" s="97">
        <f t="shared" si="2"/>
        <v>0</v>
      </c>
      <c r="R48" s="97" t="str">
        <f>IFERROR(VLOOKUP(E48&amp;F48,Data!A:F,6,FALSE),"")</f>
        <v/>
      </c>
      <c r="S48" s="98">
        <f t="shared" si="3"/>
        <v>0</v>
      </c>
      <c r="T48" s="97" t="str">
        <f>IFERROR(VLOOKUP(E48&amp;H48,Data!A:F,6,FALSE),"")</f>
        <v/>
      </c>
    </row>
    <row r="49" spans="1:20" x14ac:dyDescent="0.25">
      <c r="A49" s="91" t="str">
        <f>IFERROR(AVERAGE(VLOOKUP(F49,Matrix!B:D,2,FALSE),VLOOKUP(H49,Matrix!B:D,3,FALSE)),"")</f>
        <v/>
      </c>
      <c r="B49" s="91" t="str">
        <f>IFERROR(AVERAGE(VLOOKUP(H49,Matrix!B:D,2,FALSE),VLOOKUP(F49,Matrix!B:D,3,FALSE)),"")</f>
        <v/>
      </c>
      <c r="C49" s="79">
        <f t="shared" si="1"/>
        <v>0</v>
      </c>
      <c r="D49" s="92" t="str">
        <f t="shared" si="0"/>
        <v/>
      </c>
      <c r="E49"/>
      <c r="F49"/>
      <c r="G49"/>
      <c r="H49"/>
      <c r="I49"/>
      <c r="J49"/>
      <c r="K49"/>
      <c r="L49" s="93" t="str">
        <f>IFERROR(VLOOKUP(F49,Matrix!B:X,11,FALSE)-VLOOKUP(H49,Matrix!B:X,11,FALSE),"")</f>
        <v/>
      </c>
      <c r="M49" s="94" t="str">
        <f>IFERROR(VLOOKUP(F49,Matrix!B:H,7,FALSE)-VLOOKUP(H49,Matrix!B:H,7,FALSE),"")</f>
        <v/>
      </c>
      <c r="N49" s="95" t="str">
        <f>IFERROR(VLOOKUP(F49,Matrix!B:E,2,FALSE)-VLOOKUP(H49,Matrix!B:E,2,FALSE),"")</f>
        <v/>
      </c>
      <c r="O49" s="96" t="str">
        <f>IFERROR(VLOOKUP(F49,Matrix!B:X,14,FALSE)-VLOOKUP(H49,Matrix!B:X,14,FALSE),"")</f>
        <v/>
      </c>
      <c r="P49" s="96" t="str">
        <f>IFERROR(VLOOKUP(F49,Matrix!B:X,15,FALSE)-VLOOKUP(H49,Matrix!B:X,15,FALSE),"")</f>
        <v/>
      </c>
      <c r="Q49" s="97">
        <f t="shared" si="2"/>
        <v>0</v>
      </c>
      <c r="R49" s="97" t="str">
        <f>IFERROR(VLOOKUP(E49&amp;F49,Data!A:F,6,FALSE),"")</f>
        <v/>
      </c>
      <c r="S49" s="98">
        <f t="shared" si="3"/>
        <v>0</v>
      </c>
      <c r="T49" s="97" t="str">
        <f>IFERROR(VLOOKUP(E49&amp;H49,Data!A:F,6,FALSE),"")</f>
        <v/>
      </c>
    </row>
    <row r="50" spans="1:20" x14ac:dyDescent="0.25">
      <c r="A50" s="91" t="str">
        <f>IFERROR(AVERAGE(VLOOKUP(F50,Matrix!B:D,2,FALSE),VLOOKUP(H50,Matrix!B:D,3,FALSE)),"")</f>
        <v/>
      </c>
      <c r="B50" s="91" t="str">
        <f>IFERROR(AVERAGE(VLOOKUP(H50,Matrix!B:D,2,FALSE),VLOOKUP(F50,Matrix!B:D,3,FALSE)),"")</f>
        <v/>
      </c>
      <c r="C50" s="79">
        <f t="shared" si="1"/>
        <v>0</v>
      </c>
      <c r="D50" s="92" t="str">
        <f t="shared" si="0"/>
        <v/>
      </c>
      <c r="E50"/>
      <c r="F50"/>
      <c r="G50"/>
      <c r="H50"/>
      <c r="I50"/>
      <c r="J50"/>
      <c r="K50"/>
      <c r="L50" s="93" t="str">
        <f>IFERROR(VLOOKUP(F50,Matrix!B:X,11,FALSE)-VLOOKUP(H50,Matrix!B:X,11,FALSE),"")</f>
        <v/>
      </c>
      <c r="M50" s="94" t="str">
        <f>IFERROR(VLOOKUP(F50,Matrix!B:H,7,FALSE)-VLOOKUP(H50,Matrix!B:H,7,FALSE),"")</f>
        <v/>
      </c>
      <c r="N50" s="95" t="str">
        <f>IFERROR(VLOOKUP(F50,Matrix!B:E,2,FALSE)-VLOOKUP(H50,Matrix!B:E,2,FALSE),"")</f>
        <v/>
      </c>
      <c r="O50" s="96" t="str">
        <f>IFERROR(VLOOKUP(F50,Matrix!B:X,14,FALSE)-VLOOKUP(H50,Matrix!B:X,14,FALSE),"")</f>
        <v/>
      </c>
      <c r="P50" s="96" t="str">
        <f>IFERROR(VLOOKUP(F50,Matrix!B:X,15,FALSE)-VLOOKUP(H50,Matrix!B:X,15,FALSE),"")</f>
        <v/>
      </c>
      <c r="Q50" s="97">
        <f t="shared" si="2"/>
        <v>0</v>
      </c>
      <c r="R50" s="97" t="str">
        <f>IFERROR(VLOOKUP(E50&amp;F50,Data!A:F,6,FALSE),"")</f>
        <v/>
      </c>
      <c r="S50" s="98">
        <f t="shared" si="3"/>
        <v>0</v>
      </c>
      <c r="T50" s="97" t="str">
        <f>IFERROR(VLOOKUP(E50&amp;H50,Data!A:F,6,FALSE),"")</f>
        <v/>
      </c>
    </row>
    <row r="51" spans="1:20" x14ac:dyDescent="0.25">
      <c r="A51" s="91" t="str">
        <f>IFERROR(AVERAGE(VLOOKUP(F51,Matrix!B:D,2,FALSE),VLOOKUP(H51,Matrix!B:D,3,FALSE)),"")</f>
        <v/>
      </c>
      <c r="B51" s="91" t="str">
        <f>IFERROR(AVERAGE(VLOOKUP(H51,Matrix!B:D,2,FALSE),VLOOKUP(F51,Matrix!B:D,3,FALSE)),"")</f>
        <v/>
      </c>
      <c r="C51" s="79">
        <f t="shared" si="1"/>
        <v>0</v>
      </c>
      <c r="D51" s="92" t="str">
        <f t="shared" si="0"/>
        <v/>
      </c>
      <c r="E51"/>
      <c r="F51"/>
      <c r="G51"/>
      <c r="H51"/>
      <c r="I51"/>
      <c r="J51"/>
      <c r="K51"/>
      <c r="L51" s="93" t="str">
        <f>IFERROR(VLOOKUP(F51,Matrix!B:X,11,FALSE)-VLOOKUP(H51,Matrix!B:X,11,FALSE),"")</f>
        <v/>
      </c>
      <c r="M51" s="94" t="str">
        <f>IFERROR(VLOOKUP(F51,Matrix!B:H,7,FALSE)-VLOOKUP(H51,Matrix!B:H,7,FALSE),"")</f>
        <v/>
      </c>
      <c r="N51" s="95" t="str">
        <f>IFERROR(VLOOKUP(F51,Matrix!B:E,2,FALSE)-VLOOKUP(H51,Matrix!B:E,2,FALSE),"")</f>
        <v/>
      </c>
      <c r="O51" s="96" t="str">
        <f>IFERROR(VLOOKUP(F51,Matrix!B:X,14,FALSE)-VLOOKUP(H51,Matrix!B:X,14,FALSE),"")</f>
        <v/>
      </c>
      <c r="P51" s="96" t="str">
        <f>IFERROR(VLOOKUP(F51,Matrix!B:X,15,FALSE)-VLOOKUP(H51,Matrix!B:X,15,FALSE),"")</f>
        <v/>
      </c>
      <c r="Q51" s="97">
        <f t="shared" si="2"/>
        <v>0</v>
      </c>
      <c r="R51" s="97" t="str">
        <f>IFERROR(VLOOKUP(E51&amp;F51,Data!A:F,6,FALSE),"")</f>
        <v/>
      </c>
      <c r="S51" s="98">
        <f t="shared" si="3"/>
        <v>0</v>
      </c>
      <c r="T51" s="97" t="str">
        <f>IFERROR(VLOOKUP(E51&amp;H51,Data!A:F,6,FALSE),"")</f>
        <v/>
      </c>
    </row>
    <row r="52" spans="1:20" x14ac:dyDescent="0.25">
      <c r="A52" s="91" t="str">
        <f>IFERROR(AVERAGE(VLOOKUP(F52,Matrix!B:D,2,FALSE),VLOOKUP(H52,Matrix!B:D,3,FALSE)),"")</f>
        <v/>
      </c>
      <c r="B52" s="91" t="str">
        <f>IFERROR(AVERAGE(VLOOKUP(H52,Matrix!B:D,2,FALSE),VLOOKUP(F52,Matrix!B:D,3,FALSE)),"")</f>
        <v/>
      </c>
      <c r="C52" s="79">
        <f t="shared" si="1"/>
        <v>0</v>
      </c>
      <c r="D52" s="92" t="str">
        <f t="shared" si="0"/>
        <v/>
      </c>
      <c r="E52"/>
      <c r="F52"/>
      <c r="G52"/>
      <c r="H52"/>
      <c r="I52"/>
      <c r="J52"/>
      <c r="K52"/>
      <c r="L52" s="93" t="str">
        <f>IFERROR(VLOOKUP(F52,Matrix!B:X,11,FALSE)-VLOOKUP(H52,Matrix!B:X,11,FALSE),"")</f>
        <v/>
      </c>
      <c r="M52" s="94" t="str">
        <f>IFERROR(VLOOKUP(F52,Matrix!B:H,7,FALSE)-VLOOKUP(H52,Matrix!B:H,7,FALSE),"")</f>
        <v/>
      </c>
      <c r="N52" s="95" t="str">
        <f>IFERROR(VLOOKUP(F52,Matrix!B:E,2,FALSE)-VLOOKUP(H52,Matrix!B:E,2,FALSE),"")</f>
        <v/>
      </c>
      <c r="O52" s="96" t="str">
        <f>IFERROR(VLOOKUP(F52,Matrix!B:X,14,FALSE)-VLOOKUP(H52,Matrix!B:X,14,FALSE),"")</f>
        <v/>
      </c>
      <c r="P52" s="96" t="str">
        <f>IFERROR(VLOOKUP(F52,Matrix!B:X,15,FALSE)-VLOOKUP(H52,Matrix!B:X,15,FALSE),"")</f>
        <v/>
      </c>
      <c r="Q52" s="97">
        <f t="shared" si="2"/>
        <v>0</v>
      </c>
      <c r="R52" s="97" t="str">
        <f>IFERROR(VLOOKUP(E52&amp;F52,Data!A:F,6,FALSE),"")</f>
        <v/>
      </c>
      <c r="S52" s="98">
        <f t="shared" si="3"/>
        <v>0</v>
      </c>
      <c r="T52" s="97" t="str">
        <f>IFERROR(VLOOKUP(E52&amp;H52,Data!A:F,6,FALSE),"")</f>
        <v/>
      </c>
    </row>
    <row r="53" spans="1:20" x14ac:dyDescent="0.25">
      <c r="A53" s="91" t="str">
        <f>IFERROR(AVERAGE(VLOOKUP(F53,Matrix!B:D,2,FALSE),VLOOKUP(H53,Matrix!B:D,3,FALSE)),"")</f>
        <v/>
      </c>
      <c r="B53" s="91" t="str">
        <f>IFERROR(AVERAGE(VLOOKUP(H53,Matrix!B:D,2,FALSE),VLOOKUP(F53,Matrix!B:D,3,FALSE)),"")</f>
        <v/>
      </c>
      <c r="C53" s="79">
        <f t="shared" si="1"/>
        <v>0</v>
      </c>
      <c r="D53" s="92" t="str">
        <f t="shared" si="0"/>
        <v/>
      </c>
      <c r="E53"/>
      <c r="F53"/>
      <c r="G53"/>
      <c r="H53"/>
      <c r="I53"/>
      <c r="J53"/>
      <c r="K53"/>
      <c r="L53" s="93" t="str">
        <f>IFERROR(VLOOKUP(F53,Matrix!B:X,11,FALSE)-VLOOKUP(H53,Matrix!B:X,11,FALSE),"")</f>
        <v/>
      </c>
      <c r="M53" s="94" t="str">
        <f>IFERROR(VLOOKUP(F53,Matrix!B:H,7,FALSE)-VLOOKUP(H53,Matrix!B:H,7,FALSE),"")</f>
        <v/>
      </c>
      <c r="N53" s="95" t="str">
        <f>IFERROR(VLOOKUP(F53,Matrix!B:E,2,FALSE)-VLOOKUP(H53,Matrix!B:E,2,FALSE),"")</f>
        <v/>
      </c>
      <c r="O53" s="96" t="str">
        <f>IFERROR(VLOOKUP(F53,Matrix!B:X,14,FALSE)-VLOOKUP(H53,Matrix!B:X,14,FALSE),"")</f>
        <v/>
      </c>
      <c r="P53" s="96" t="str">
        <f>IFERROR(VLOOKUP(F53,Matrix!B:X,15,FALSE)-VLOOKUP(H53,Matrix!B:X,15,FALSE),"")</f>
        <v/>
      </c>
      <c r="Q53" s="97">
        <f t="shared" si="2"/>
        <v>0</v>
      </c>
      <c r="R53" s="97" t="str">
        <f>IFERROR(VLOOKUP(E53&amp;F53,Data!A:F,6,FALSE),"")</f>
        <v/>
      </c>
      <c r="S53" s="98">
        <f t="shared" si="3"/>
        <v>0</v>
      </c>
      <c r="T53" s="97" t="str">
        <f>IFERROR(VLOOKUP(E53&amp;H53,Data!A:F,6,FALSE),"")</f>
        <v/>
      </c>
    </row>
    <row r="54" spans="1:20" x14ac:dyDescent="0.25">
      <c r="A54" s="91" t="str">
        <f>IFERROR(AVERAGE(VLOOKUP(F54,Matrix!B:D,2,FALSE),VLOOKUP(H54,Matrix!B:D,3,FALSE)),"")</f>
        <v/>
      </c>
      <c r="B54" s="91" t="str">
        <f>IFERROR(AVERAGE(VLOOKUP(H54,Matrix!B:D,2,FALSE),VLOOKUP(F54,Matrix!B:D,3,FALSE)),"")</f>
        <v/>
      </c>
      <c r="C54" s="79">
        <f t="shared" si="1"/>
        <v>0</v>
      </c>
      <c r="D54" s="92" t="str">
        <f t="shared" si="0"/>
        <v/>
      </c>
      <c r="E54"/>
      <c r="F54"/>
      <c r="G54"/>
      <c r="H54"/>
      <c r="I54"/>
      <c r="J54"/>
      <c r="K54"/>
      <c r="L54" s="93" t="str">
        <f>IFERROR(VLOOKUP(F54,Matrix!B:X,11,FALSE)-VLOOKUP(H54,Matrix!B:X,11,FALSE),"")</f>
        <v/>
      </c>
      <c r="M54" s="94" t="str">
        <f>IFERROR(VLOOKUP(F54,Matrix!B:H,7,FALSE)-VLOOKUP(H54,Matrix!B:H,7,FALSE),"")</f>
        <v/>
      </c>
      <c r="N54" s="95" t="str">
        <f>IFERROR(VLOOKUP(F54,Matrix!B:E,2,FALSE)-VLOOKUP(H54,Matrix!B:E,2,FALSE),"")</f>
        <v/>
      </c>
      <c r="O54" s="96" t="str">
        <f>IFERROR(VLOOKUP(F54,Matrix!B:X,14,FALSE)-VLOOKUP(H54,Matrix!B:X,14,FALSE),"")</f>
        <v/>
      </c>
      <c r="P54" s="96" t="str">
        <f>IFERROR(VLOOKUP(F54,Matrix!B:X,15,FALSE)-VLOOKUP(H54,Matrix!B:X,15,FALSE),"")</f>
        <v/>
      </c>
      <c r="Q54" s="97">
        <f t="shared" si="2"/>
        <v>0</v>
      </c>
      <c r="R54" s="97" t="str">
        <f>IFERROR(VLOOKUP(E54&amp;F54,Data!A:F,6,FALSE),"")</f>
        <v/>
      </c>
      <c r="S54" s="98">
        <f t="shared" si="3"/>
        <v>0</v>
      </c>
      <c r="T54" s="97" t="str">
        <f>IFERROR(VLOOKUP(E54&amp;H54,Data!A:F,6,FALSE),"")</f>
        <v/>
      </c>
    </row>
    <row r="55" spans="1:20" x14ac:dyDescent="0.25">
      <c r="A55" s="91" t="str">
        <f>IFERROR(AVERAGE(VLOOKUP(F55,Matrix!B:D,2,FALSE),VLOOKUP(H55,Matrix!B:D,3,FALSE)),"")</f>
        <v/>
      </c>
      <c r="B55" s="91" t="str">
        <f>IFERROR(AVERAGE(VLOOKUP(H55,Matrix!B:D,2,FALSE),VLOOKUP(F55,Matrix!B:D,3,FALSE)),"")</f>
        <v/>
      </c>
      <c r="C55" s="79">
        <f t="shared" si="1"/>
        <v>0</v>
      </c>
      <c r="D55" s="92" t="str">
        <f t="shared" si="0"/>
        <v/>
      </c>
      <c r="E55"/>
      <c r="F55"/>
      <c r="G55"/>
      <c r="H55"/>
      <c r="I55"/>
      <c r="J55"/>
      <c r="K55"/>
      <c r="L55" s="93" t="str">
        <f>IFERROR(VLOOKUP(F55,Matrix!B:X,11,FALSE)-VLOOKUP(H55,Matrix!B:X,11,FALSE),"")</f>
        <v/>
      </c>
      <c r="M55" s="94" t="str">
        <f>IFERROR(VLOOKUP(F55,Matrix!B:H,7,FALSE)-VLOOKUP(H55,Matrix!B:H,7,FALSE),"")</f>
        <v/>
      </c>
      <c r="N55" s="95" t="str">
        <f>IFERROR(VLOOKUP(F55,Matrix!B:E,2,FALSE)-VLOOKUP(H55,Matrix!B:E,2,FALSE),"")</f>
        <v/>
      </c>
      <c r="O55" s="96" t="str">
        <f>IFERROR(VLOOKUP(F55,Matrix!B:X,14,FALSE)-VLOOKUP(H55,Matrix!B:X,14,FALSE),"")</f>
        <v/>
      </c>
      <c r="P55" s="96" t="str">
        <f>IFERROR(VLOOKUP(F55,Matrix!B:X,15,FALSE)-VLOOKUP(H55,Matrix!B:X,15,FALSE),"")</f>
        <v/>
      </c>
      <c r="Q55" s="97">
        <f t="shared" si="2"/>
        <v>0</v>
      </c>
      <c r="R55" s="97" t="str">
        <f>IFERROR(VLOOKUP(E55&amp;F55,Data!A:F,6,FALSE),"")</f>
        <v/>
      </c>
      <c r="S55" s="98">
        <f t="shared" si="3"/>
        <v>0</v>
      </c>
      <c r="T55" s="97" t="str">
        <f>IFERROR(VLOOKUP(E55&amp;H55,Data!A:F,6,FALSE),"")</f>
        <v/>
      </c>
    </row>
    <row r="56" spans="1:20" x14ac:dyDescent="0.25">
      <c r="A56" s="91" t="str">
        <f>IFERROR(AVERAGE(VLOOKUP(F56,Matrix!B:D,2,FALSE),VLOOKUP(H56,Matrix!B:D,3,FALSE)),"")</f>
        <v/>
      </c>
      <c r="B56" s="91" t="str">
        <f>IFERROR(AVERAGE(VLOOKUP(H56,Matrix!B:D,2,FALSE),VLOOKUP(F56,Matrix!B:D,3,FALSE)),"")</f>
        <v/>
      </c>
      <c r="C56" s="79">
        <f t="shared" si="1"/>
        <v>0</v>
      </c>
      <c r="D56" s="92" t="str">
        <f t="shared" si="0"/>
        <v/>
      </c>
      <c r="E56"/>
      <c r="F56"/>
      <c r="G56"/>
      <c r="H56"/>
      <c r="I56"/>
      <c r="J56"/>
      <c r="K56"/>
      <c r="L56" s="93" t="str">
        <f>IFERROR(VLOOKUP(F56,Matrix!B:X,11,FALSE)-VLOOKUP(H56,Matrix!B:X,11,FALSE),"")</f>
        <v/>
      </c>
      <c r="M56" s="94" t="str">
        <f>IFERROR(VLOOKUP(F56,Matrix!B:H,7,FALSE)-VLOOKUP(H56,Matrix!B:H,7,FALSE),"")</f>
        <v/>
      </c>
      <c r="N56" s="95" t="str">
        <f>IFERROR(VLOOKUP(F56,Matrix!B:E,2,FALSE)-VLOOKUP(H56,Matrix!B:E,2,FALSE),"")</f>
        <v/>
      </c>
      <c r="O56" s="96" t="str">
        <f>IFERROR(VLOOKUP(F56,Matrix!B:X,14,FALSE)-VLOOKUP(H56,Matrix!B:X,14,FALSE),"")</f>
        <v/>
      </c>
      <c r="P56" s="96" t="str">
        <f>IFERROR(VLOOKUP(F56,Matrix!B:X,15,FALSE)-VLOOKUP(H56,Matrix!B:X,15,FALSE),"")</f>
        <v/>
      </c>
      <c r="Q56" s="97">
        <f t="shared" si="2"/>
        <v>0</v>
      </c>
      <c r="R56" s="97" t="str">
        <f>IFERROR(VLOOKUP(E56&amp;F56,Data!A:F,6,FALSE),"")</f>
        <v/>
      </c>
      <c r="S56" s="98">
        <f t="shared" si="3"/>
        <v>0</v>
      </c>
      <c r="T56" s="97" t="str">
        <f>IFERROR(VLOOKUP(E56&amp;H56,Data!A:F,6,FALSE),"")</f>
        <v/>
      </c>
    </row>
    <row r="57" spans="1:20" x14ac:dyDescent="0.25">
      <c r="A57" s="91" t="str">
        <f>IFERROR(AVERAGE(VLOOKUP(F57,Matrix!B:D,2,FALSE),VLOOKUP(H57,Matrix!B:D,3,FALSE)),"")</f>
        <v/>
      </c>
      <c r="B57" s="91" t="str">
        <f>IFERROR(AVERAGE(VLOOKUP(H57,Matrix!B:D,2,FALSE),VLOOKUP(F57,Matrix!B:D,3,FALSE)),"")</f>
        <v/>
      </c>
      <c r="C57" s="79">
        <f t="shared" si="1"/>
        <v>0</v>
      </c>
      <c r="D57" s="92" t="str">
        <f t="shared" si="0"/>
        <v/>
      </c>
      <c r="E57"/>
      <c r="F57"/>
      <c r="G57"/>
      <c r="H57"/>
      <c r="I57"/>
      <c r="J57"/>
      <c r="K57"/>
      <c r="L57" s="93" t="str">
        <f>IFERROR(VLOOKUP(F57,Matrix!B:X,11,FALSE)-VLOOKUP(H57,Matrix!B:X,11,FALSE),"")</f>
        <v/>
      </c>
      <c r="M57" s="94" t="str">
        <f>IFERROR(VLOOKUP(F57,Matrix!B:H,7,FALSE)-VLOOKUP(H57,Matrix!B:H,7,FALSE),"")</f>
        <v/>
      </c>
      <c r="N57" s="95" t="str">
        <f>IFERROR(VLOOKUP(F57,Matrix!B:E,2,FALSE)-VLOOKUP(H57,Matrix!B:E,2,FALSE),"")</f>
        <v/>
      </c>
      <c r="O57" s="96" t="str">
        <f>IFERROR(VLOOKUP(F57,Matrix!B:X,14,FALSE)-VLOOKUP(H57,Matrix!B:X,14,FALSE),"")</f>
        <v/>
      </c>
      <c r="P57" s="96" t="str">
        <f>IFERROR(VLOOKUP(F57,Matrix!B:X,15,FALSE)-VLOOKUP(H57,Matrix!B:X,15,FALSE),"")</f>
        <v/>
      </c>
      <c r="Q57" s="97">
        <f t="shared" si="2"/>
        <v>0</v>
      </c>
      <c r="R57" s="97" t="str">
        <f>IFERROR(VLOOKUP(E57&amp;F57,Data!A:F,6,FALSE),"")</f>
        <v/>
      </c>
      <c r="S57" s="98">
        <f t="shared" si="3"/>
        <v>0</v>
      </c>
      <c r="T57" s="97" t="str">
        <f>IFERROR(VLOOKUP(E57&amp;H57,Data!A:F,6,FALSE),"")</f>
        <v/>
      </c>
    </row>
    <row r="58" spans="1:20" x14ac:dyDescent="0.25">
      <c r="A58" s="91" t="str">
        <f>IFERROR(AVERAGE(VLOOKUP(F58,Matrix!B:D,2,FALSE),VLOOKUP(H58,Matrix!B:D,3,FALSE)),"")</f>
        <v/>
      </c>
      <c r="B58" s="91" t="str">
        <f>IFERROR(AVERAGE(VLOOKUP(H58,Matrix!B:D,2,FALSE),VLOOKUP(F58,Matrix!B:D,3,FALSE)),"")</f>
        <v/>
      </c>
      <c r="C58" s="79">
        <f t="shared" si="1"/>
        <v>0</v>
      </c>
      <c r="D58" s="92" t="str">
        <f t="shared" si="0"/>
        <v/>
      </c>
      <c r="E58"/>
      <c r="F58"/>
      <c r="G58"/>
      <c r="H58"/>
      <c r="I58"/>
      <c r="J58"/>
      <c r="K58"/>
      <c r="L58" s="93" t="str">
        <f>IFERROR(VLOOKUP(F58,Matrix!B:X,11,FALSE)-VLOOKUP(H58,Matrix!B:X,11,FALSE),"")</f>
        <v/>
      </c>
      <c r="M58" s="94" t="str">
        <f>IFERROR(VLOOKUP(F58,Matrix!B:H,7,FALSE)-VLOOKUP(H58,Matrix!B:H,7,FALSE),"")</f>
        <v/>
      </c>
      <c r="N58" s="95" t="str">
        <f>IFERROR(VLOOKUP(F58,Matrix!B:E,2,FALSE)-VLOOKUP(H58,Matrix!B:E,2,FALSE),"")</f>
        <v/>
      </c>
      <c r="O58" s="96" t="str">
        <f>IFERROR(VLOOKUP(F58,Matrix!B:X,14,FALSE)-VLOOKUP(H58,Matrix!B:X,14,FALSE),"")</f>
        <v/>
      </c>
      <c r="P58" s="96" t="str">
        <f>IFERROR(VLOOKUP(F58,Matrix!B:X,15,FALSE)-VLOOKUP(H58,Matrix!B:X,15,FALSE),"")</f>
        <v/>
      </c>
      <c r="Q58" s="97">
        <f t="shared" si="2"/>
        <v>0</v>
      </c>
      <c r="R58" s="97" t="str">
        <f>IFERROR(VLOOKUP(E58&amp;F58,Data!A:F,6,FALSE),"")</f>
        <v/>
      </c>
      <c r="S58" s="98">
        <f t="shared" si="3"/>
        <v>0</v>
      </c>
      <c r="T58" s="97" t="str">
        <f>IFERROR(VLOOKUP(E58&amp;H58,Data!A:F,6,FALSE),"")</f>
        <v/>
      </c>
    </row>
    <row r="59" spans="1:20" x14ac:dyDescent="0.25">
      <c r="A59" s="91" t="str">
        <f>IFERROR(AVERAGE(VLOOKUP(F59,Matrix!B:D,2,FALSE),VLOOKUP(H59,Matrix!B:D,3,FALSE)),"")</f>
        <v/>
      </c>
      <c r="B59" s="91" t="str">
        <f>IFERROR(AVERAGE(VLOOKUP(H59,Matrix!B:D,2,FALSE),VLOOKUP(F59,Matrix!B:D,3,FALSE)),"")</f>
        <v/>
      </c>
      <c r="C59" s="79">
        <f t="shared" si="1"/>
        <v>0</v>
      </c>
      <c r="D59" s="92" t="str">
        <f t="shared" si="0"/>
        <v/>
      </c>
      <c r="E59"/>
      <c r="F59"/>
      <c r="G59"/>
      <c r="H59"/>
      <c r="I59"/>
      <c r="J59"/>
      <c r="K59"/>
      <c r="L59" s="93" t="str">
        <f>IFERROR(VLOOKUP(F59,Matrix!B:X,11,FALSE)-VLOOKUP(H59,Matrix!B:X,11,FALSE),"")</f>
        <v/>
      </c>
      <c r="M59" s="94" t="str">
        <f>IFERROR(VLOOKUP(F59,Matrix!B:H,7,FALSE)-VLOOKUP(H59,Matrix!B:H,7,FALSE),"")</f>
        <v/>
      </c>
      <c r="N59" s="95" t="str">
        <f>IFERROR(VLOOKUP(F59,Matrix!B:E,2,FALSE)-VLOOKUP(H59,Matrix!B:E,2,FALSE),"")</f>
        <v/>
      </c>
      <c r="O59" s="96" t="str">
        <f>IFERROR(VLOOKUP(F59,Matrix!B:X,14,FALSE)-VLOOKUP(H59,Matrix!B:X,14,FALSE),"")</f>
        <v/>
      </c>
      <c r="P59" s="96" t="str">
        <f>IFERROR(VLOOKUP(F59,Matrix!B:X,15,FALSE)-VLOOKUP(H59,Matrix!B:X,15,FALSE),"")</f>
        <v/>
      </c>
      <c r="Q59" s="97">
        <f t="shared" si="2"/>
        <v>0</v>
      </c>
      <c r="R59" s="97" t="str">
        <f>IFERROR(VLOOKUP(E59&amp;F59,Data!A:F,6,FALSE),"")</f>
        <v/>
      </c>
      <c r="S59" s="98">
        <f t="shared" si="3"/>
        <v>0</v>
      </c>
      <c r="T59" s="97" t="str">
        <f>IFERROR(VLOOKUP(E59&amp;H59,Data!A:F,6,FALSE),"")</f>
        <v/>
      </c>
    </row>
    <row r="60" spans="1:20" x14ac:dyDescent="0.25">
      <c r="A60" s="91" t="str">
        <f>IFERROR(AVERAGE(VLOOKUP(F60,Matrix!B:D,2,FALSE),VLOOKUP(H60,Matrix!B:D,3,FALSE)),"")</f>
        <v/>
      </c>
      <c r="B60" s="91" t="str">
        <f>IFERROR(AVERAGE(VLOOKUP(H60,Matrix!B:D,2,FALSE),VLOOKUP(F60,Matrix!B:D,3,FALSE)),"")</f>
        <v/>
      </c>
      <c r="C60" s="79">
        <f t="shared" si="1"/>
        <v>0</v>
      </c>
      <c r="D60" s="92" t="str">
        <f t="shared" si="0"/>
        <v/>
      </c>
      <c r="E60"/>
      <c r="F60"/>
      <c r="G60"/>
      <c r="H60"/>
      <c r="I60"/>
      <c r="J60"/>
      <c r="K60"/>
      <c r="L60" s="93" t="str">
        <f>IFERROR(VLOOKUP(F60,Matrix!B:X,11,FALSE)-VLOOKUP(H60,Matrix!B:X,11,FALSE),"")</f>
        <v/>
      </c>
      <c r="M60" s="94" t="str">
        <f>IFERROR(VLOOKUP(F60,Matrix!B:H,7,FALSE)-VLOOKUP(H60,Matrix!B:H,7,FALSE),"")</f>
        <v/>
      </c>
      <c r="N60" s="95" t="str">
        <f>IFERROR(VLOOKUP(F60,Matrix!B:E,2,FALSE)-VLOOKUP(H60,Matrix!B:E,2,FALSE),"")</f>
        <v/>
      </c>
      <c r="O60" s="96" t="str">
        <f>IFERROR(VLOOKUP(F60,Matrix!B:X,14,FALSE)-VLOOKUP(H60,Matrix!B:X,14,FALSE),"")</f>
        <v/>
      </c>
      <c r="P60" s="96" t="str">
        <f>IFERROR(VLOOKUP(F60,Matrix!B:X,15,FALSE)-VLOOKUP(H60,Matrix!B:X,15,FALSE),"")</f>
        <v/>
      </c>
      <c r="Q60" s="97">
        <f t="shared" si="2"/>
        <v>0</v>
      </c>
      <c r="R60" s="97" t="str">
        <f>IFERROR(VLOOKUP(E60&amp;F60,Data!A:F,6,FALSE),"")</f>
        <v/>
      </c>
      <c r="S60" s="98">
        <f t="shared" si="3"/>
        <v>0</v>
      </c>
      <c r="T60" s="97" t="str">
        <f>IFERROR(VLOOKUP(E60&amp;H60,Data!A:F,6,FALSE),"")</f>
        <v/>
      </c>
    </row>
    <row r="61" spans="1:20" x14ac:dyDescent="0.25">
      <c r="A61" s="91" t="str">
        <f>IFERROR(AVERAGE(VLOOKUP(F61,Matrix!B:D,2,FALSE),VLOOKUP(H61,Matrix!B:D,3,FALSE)),"")</f>
        <v/>
      </c>
      <c r="B61" s="91" t="str">
        <f>IFERROR(AVERAGE(VLOOKUP(H61,Matrix!B:D,2,FALSE),VLOOKUP(F61,Matrix!B:D,3,FALSE)),"")</f>
        <v/>
      </c>
      <c r="C61" s="79">
        <f t="shared" si="1"/>
        <v>0</v>
      </c>
      <c r="D61" s="92" t="str">
        <f t="shared" si="0"/>
        <v/>
      </c>
      <c r="E61"/>
      <c r="F61"/>
      <c r="G61"/>
      <c r="H61"/>
      <c r="I61"/>
      <c r="J61"/>
      <c r="K61"/>
      <c r="L61" s="93" t="str">
        <f>IFERROR(VLOOKUP(F61,Matrix!B:X,11,FALSE)-VLOOKUP(H61,Matrix!B:X,11,FALSE),"")</f>
        <v/>
      </c>
      <c r="M61" s="94" t="str">
        <f>IFERROR(VLOOKUP(F61,Matrix!B:H,7,FALSE)-VLOOKUP(H61,Matrix!B:H,7,FALSE),"")</f>
        <v/>
      </c>
      <c r="N61" s="95" t="str">
        <f>IFERROR(VLOOKUP(F61,Matrix!B:E,2,FALSE)-VLOOKUP(H61,Matrix!B:E,2,FALSE),"")</f>
        <v/>
      </c>
      <c r="O61" s="96" t="str">
        <f>IFERROR(VLOOKUP(F61,Matrix!B:X,14,FALSE)-VLOOKUP(H61,Matrix!B:X,14,FALSE),"")</f>
        <v/>
      </c>
      <c r="P61" s="96" t="str">
        <f>IFERROR(VLOOKUP(F61,Matrix!B:X,15,FALSE)-VLOOKUP(H61,Matrix!B:X,15,FALSE),"")</f>
        <v/>
      </c>
      <c r="Q61" s="97">
        <f t="shared" si="2"/>
        <v>0</v>
      </c>
      <c r="R61" s="97" t="str">
        <f>IFERROR(VLOOKUP(E61&amp;F61,Data!A:F,6,FALSE),"")</f>
        <v/>
      </c>
      <c r="S61" s="98">
        <f t="shared" si="3"/>
        <v>0</v>
      </c>
      <c r="T61" s="97" t="str">
        <f>IFERROR(VLOOKUP(E61&amp;H61,Data!A:F,6,FALSE),"")</f>
        <v/>
      </c>
    </row>
    <row r="62" spans="1:20" x14ac:dyDescent="0.25">
      <c r="A62" s="91" t="str">
        <f>IFERROR(AVERAGE(VLOOKUP(F62,Matrix!B:D,2,FALSE),VLOOKUP(H62,Matrix!B:D,3,FALSE)),"")</f>
        <v/>
      </c>
      <c r="B62" s="91" t="str">
        <f>IFERROR(AVERAGE(VLOOKUP(H62,Matrix!B:D,2,FALSE),VLOOKUP(F62,Matrix!B:D,3,FALSE)),"")</f>
        <v/>
      </c>
      <c r="C62" s="79">
        <f t="shared" si="1"/>
        <v>0</v>
      </c>
      <c r="D62" s="92" t="str">
        <f t="shared" si="0"/>
        <v/>
      </c>
      <c r="E62"/>
      <c r="F62"/>
      <c r="G62"/>
      <c r="H62"/>
      <c r="I62"/>
      <c r="J62"/>
      <c r="K62"/>
      <c r="L62" s="93" t="str">
        <f>IFERROR(VLOOKUP(F62,Matrix!B:X,11,FALSE)-VLOOKUP(H62,Matrix!B:X,11,FALSE),"")</f>
        <v/>
      </c>
      <c r="M62" s="94" t="str">
        <f>IFERROR(VLOOKUP(F62,Matrix!B:H,7,FALSE)-VLOOKUP(H62,Matrix!B:H,7,FALSE),"")</f>
        <v/>
      </c>
      <c r="N62" s="95" t="str">
        <f>IFERROR(VLOOKUP(F62,Matrix!B:E,2,FALSE)-VLOOKUP(H62,Matrix!B:E,2,FALSE),"")</f>
        <v/>
      </c>
      <c r="O62" s="96" t="str">
        <f>IFERROR(VLOOKUP(F62,Matrix!B:X,14,FALSE)-VLOOKUP(H62,Matrix!B:X,14,FALSE),"")</f>
        <v/>
      </c>
      <c r="P62" s="96" t="str">
        <f>IFERROR(VLOOKUP(F62,Matrix!B:X,15,FALSE)-VLOOKUP(H62,Matrix!B:X,15,FALSE),"")</f>
        <v/>
      </c>
      <c r="Q62" s="97">
        <f t="shared" si="2"/>
        <v>0</v>
      </c>
      <c r="R62" s="97" t="str">
        <f>IFERROR(VLOOKUP(E62&amp;F62,Data!A:F,6,FALSE),"")</f>
        <v/>
      </c>
      <c r="S62" s="98">
        <f t="shared" si="3"/>
        <v>0</v>
      </c>
      <c r="T62" s="97" t="str">
        <f>IFERROR(VLOOKUP(E62&amp;H62,Data!A:F,6,FALSE),"")</f>
        <v/>
      </c>
    </row>
    <row r="63" spans="1:20" x14ac:dyDescent="0.25">
      <c r="A63" s="91" t="str">
        <f>IFERROR(AVERAGE(VLOOKUP(F63,Matrix!B:D,2,FALSE),VLOOKUP(H63,Matrix!B:D,3,FALSE)),"")</f>
        <v/>
      </c>
      <c r="B63" s="91" t="str">
        <f>IFERROR(AVERAGE(VLOOKUP(H63,Matrix!B:D,2,FALSE),VLOOKUP(F63,Matrix!B:D,3,FALSE)),"")</f>
        <v/>
      </c>
      <c r="C63" s="79">
        <f t="shared" si="1"/>
        <v>0</v>
      </c>
      <c r="D63" s="92" t="str">
        <f t="shared" si="0"/>
        <v/>
      </c>
      <c r="E63"/>
      <c r="F63"/>
      <c r="G63"/>
      <c r="H63"/>
      <c r="I63"/>
      <c r="J63"/>
      <c r="K63"/>
      <c r="L63" s="93" t="str">
        <f>IFERROR(VLOOKUP(F63,Matrix!B:X,11,FALSE)-VLOOKUP(H63,Matrix!B:X,11,FALSE),"")</f>
        <v/>
      </c>
      <c r="M63" s="94" t="str">
        <f>IFERROR(VLOOKUP(F63,Matrix!B:H,7,FALSE)-VLOOKUP(H63,Matrix!B:H,7,FALSE),"")</f>
        <v/>
      </c>
      <c r="N63" s="95" t="str">
        <f>IFERROR(VLOOKUP(F63,Matrix!B:E,2,FALSE)-VLOOKUP(H63,Matrix!B:E,2,FALSE),"")</f>
        <v/>
      </c>
      <c r="O63" s="96" t="str">
        <f>IFERROR(VLOOKUP(F63,Matrix!B:X,14,FALSE)-VLOOKUP(H63,Matrix!B:X,14,FALSE),"")</f>
        <v/>
      </c>
      <c r="P63" s="96" t="str">
        <f>IFERROR(VLOOKUP(F63,Matrix!B:X,15,FALSE)-VLOOKUP(H63,Matrix!B:X,15,FALSE),"")</f>
        <v/>
      </c>
      <c r="Q63" s="97">
        <f t="shared" si="2"/>
        <v>0</v>
      </c>
      <c r="R63" s="97" t="str">
        <f>IFERROR(VLOOKUP(E63&amp;F63,Data!A:F,6,FALSE),"")</f>
        <v/>
      </c>
      <c r="S63" s="98">
        <f t="shared" si="3"/>
        <v>0</v>
      </c>
      <c r="T63" s="97" t="str">
        <f>IFERROR(VLOOKUP(E63&amp;H63,Data!A:F,6,FALSE),"")</f>
        <v/>
      </c>
    </row>
    <row r="64" spans="1:20" x14ac:dyDescent="0.25">
      <c r="A64" s="91" t="str">
        <f>IFERROR(AVERAGE(VLOOKUP(F64,Matrix!B:D,2,FALSE),VLOOKUP(H64,Matrix!B:D,3,FALSE)),"")</f>
        <v/>
      </c>
      <c r="B64" s="91" t="str">
        <f>IFERROR(AVERAGE(VLOOKUP(H64,Matrix!B:D,2,FALSE),VLOOKUP(F64,Matrix!B:D,3,FALSE)),"")</f>
        <v/>
      </c>
      <c r="C64" s="79">
        <f t="shared" si="1"/>
        <v>0</v>
      </c>
      <c r="D64" s="92" t="str">
        <f t="shared" si="0"/>
        <v/>
      </c>
      <c r="E64"/>
      <c r="F64"/>
      <c r="G64"/>
      <c r="H64"/>
      <c r="I64"/>
      <c r="J64"/>
      <c r="K64"/>
      <c r="L64" s="93" t="str">
        <f>IFERROR(VLOOKUP(F64,Matrix!B:X,11,FALSE)-VLOOKUP(H64,Matrix!B:X,11,FALSE),"")</f>
        <v/>
      </c>
      <c r="M64" s="94" t="str">
        <f>IFERROR(VLOOKUP(F64,Matrix!B:H,7,FALSE)-VLOOKUP(H64,Matrix!B:H,7,FALSE),"")</f>
        <v/>
      </c>
      <c r="N64" s="95" t="str">
        <f>IFERROR(VLOOKUP(F64,Matrix!B:E,2,FALSE)-VLOOKUP(H64,Matrix!B:E,2,FALSE),"")</f>
        <v/>
      </c>
      <c r="O64" s="96" t="str">
        <f>IFERROR(VLOOKUP(F64,Matrix!B:X,14,FALSE)-VLOOKUP(H64,Matrix!B:X,14,FALSE),"")</f>
        <v/>
      </c>
      <c r="P64" s="96" t="str">
        <f>IFERROR(VLOOKUP(F64,Matrix!B:X,15,FALSE)-VLOOKUP(H64,Matrix!B:X,15,FALSE),"")</f>
        <v/>
      </c>
      <c r="Q64" s="97">
        <f t="shared" si="2"/>
        <v>0</v>
      </c>
      <c r="R64" s="97" t="str">
        <f>IFERROR(VLOOKUP(E64&amp;F64,Data!A:F,6,FALSE),"")</f>
        <v/>
      </c>
      <c r="S64" s="98">
        <f t="shared" si="3"/>
        <v>0</v>
      </c>
      <c r="T64" s="97" t="str">
        <f>IFERROR(VLOOKUP(E64&amp;H64,Data!A:F,6,FALSE),"")</f>
        <v/>
      </c>
    </row>
    <row r="65" spans="1:20" x14ac:dyDescent="0.25">
      <c r="A65" s="91" t="str">
        <f>IFERROR(AVERAGE(VLOOKUP(F65,Matrix!B:D,2,FALSE),VLOOKUP(H65,Matrix!B:D,3,FALSE)),"")</f>
        <v/>
      </c>
      <c r="B65" s="91" t="str">
        <f>IFERROR(AVERAGE(VLOOKUP(H65,Matrix!B:D,2,FALSE),VLOOKUP(F65,Matrix!B:D,3,FALSE)),"")</f>
        <v/>
      </c>
      <c r="C65" s="79">
        <f t="shared" si="1"/>
        <v>0</v>
      </c>
      <c r="D65" s="92" t="str">
        <f t="shared" si="0"/>
        <v/>
      </c>
      <c r="E65"/>
      <c r="F65"/>
      <c r="G65"/>
      <c r="H65"/>
      <c r="I65"/>
      <c r="J65"/>
      <c r="K65"/>
      <c r="L65" s="93" t="str">
        <f>IFERROR(VLOOKUP(F65,Matrix!B:X,11,FALSE)-VLOOKUP(H65,Matrix!B:X,11,FALSE),"")</f>
        <v/>
      </c>
      <c r="M65" s="94" t="str">
        <f>IFERROR(VLOOKUP(F65,Matrix!B:H,7,FALSE)-VLOOKUP(H65,Matrix!B:H,7,FALSE),"")</f>
        <v/>
      </c>
      <c r="N65" s="95" t="str">
        <f>IFERROR(VLOOKUP(F65,Matrix!B:E,2,FALSE)-VLOOKUP(H65,Matrix!B:E,2,FALSE),"")</f>
        <v/>
      </c>
      <c r="O65" s="96" t="str">
        <f>IFERROR(VLOOKUP(F65,Matrix!B:X,14,FALSE)-VLOOKUP(H65,Matrix!B:X,14,FALSE),"")</f>
        <v/>
      </c>
      <c r="P65" s="96" t="str">
        <f>IFERROR(VLOOKUP(F65,Matrix!B:X,15,FALSE)-VLOOKUP(H65,Matrix!B:X,15,FALSE),"")</f>
        <v/>
      </c>
      <c r="Q65" s="97">
        <f t="shared" si="2"/>
        <v>0</v>
      </c>
      <c r="R65" s="97" t="str">
        <f>IFERROR(VLOOKUP(E65&amp;F65,Data!A:F,6,FALSE),"")</f>
        <v/>
      </c>
      <c r="S65" s="98">
        <f t="shared" si="3"/>
        <v>0</v>
      </c>
      <c r="T65" s="97" t="str">
        <f>IFERROR(VLOOKUP(E65&amp;H65,Data!A:F,6,FALSE),"")</f>
        <v/>
      </c>
    </row>
    <row r="66" spans="1:20" x14ac:dyDescent="0.25">
      <c r="A66" s="91" t="str">
        <f>IFERROR(AVERAGE(VLOOKUP(F66,Matrix!B:D,2,FALSE),VLOOKUP(H66,Matrix!B:D,3,FALSE)),"")</f>
        <v/>
      </c>
      <c r="B66" s="91" t="str">
        <f>IFERROR(AVERAGE(VLOOKUP(H66,Matrix!B:D,2,FALSE),VLOOKUP(F66,Matrix!B:D,3,FALSE)),"")</f>
        <v/>
      </c>
      <c r="C66" s="79">
        <f t="shared" si="1"/>
        <v>0</v>
      </c>
      <c r="D66" s="92" t="str">
        <f t="shared" si="0"/>
        <v/>
      </c>
      <c r="E66"/>
      <c r="F66"/>
      <c r="G66"/>
      <c r="H66"/>
      <c r="I66"/>
      <c r="J66"/>
      <c r="K66"/>
      <c r="L66" s="93" t="str">
        <f>IFERROR(VLOOKUP(F66,Matrix!B:X,11,FALSE)-VLOOKUP(H66,Matrix!B:X,11,FALSE),"")</f>
        <v/>
      </c>
      <c r="M66" s="94" t="str">
        <f>IFERROR(VLOOKUP(F66,Matrix!B:H,7,FALSE)-VLOOKUP(H66,Matrix!B:H,7,FALSE),"")</f>
        <v/>
      </c>
      <c r="N66" s="95" t="str">
        <f>IFERROR(VLOOKUP(F66,Matrix!B:E,2,FALSE)-VLOOKUP(H66,Matrix!B:E,2,FALSE),"")</f>
        <v/>
      </c>
      <c r="O66" s="96" t="str">
        <f>IFERROR(VLOOKUP(F66,Matrix!B:X,14,FALSE)-VLOOKUP(H66,Matrix!B:X,14,FALSE),"")</f>
        <v/>
      </c>
      <c r="P66" s="96" t="str">
        <f>IFERROR(VLOOKUP(F66,Matrix!B:X,15,FALSE)-VLOOKUP(H66,Matrix!B:X,15,FALSE),"")</f>
        <v/>
      </c>
      <c r="Q66" s="97">
        <f t="shared" si="2"/>
        <v>0</v>
      </c>
      <c r="R66" s="97" t="str">
        <f>IFERROR(VLOOKUP(E66&amp;F66,Data!A:F,6,FALSE),"")</f>
        <v/>
      </c>
      <c r="S66" s="98">
        <f t="shared" si="3"/>
        <v>0</v>
      </c>
      <c r="T66" s="97" t="str">
        <f>IFERROR(VLOOKUP(E66&amp;H66,Data!A:F,6,FALSE),"")</f>
        <v/>
      </c>
    </row>
    <row r="67" spans="1:20" x14ac:dyDescent="0.25">
      <c r="A67" s="91" t="str">
        <f>IFERROR(AVERAGE(VLOOKUP(F67,Matrix!B:D,2,FALSE),VLOOKUP(H67,Matrix!B:D,3,FALSE)),"")</f>
        <v/>
      </c>
      <c r="B67" s="91" t="str">
        <f>IFERROR(AVERAGE(VLOOKUP(H67,Matrix!B:D,2,FALSE),VLOOKUP(F67,Matrix!B:D,3,FALSE)),"")</f>
        <v/>
      </c>
      <c r="C67" s="79">
        <f t="shared" si="1"/>
        <v>0</v>
      </c>
      <c r="D67" s="92" t="str">
        <f t="shared" si="0"/>
        <v/>
      </c>
      <c r="E67"/>
      <c r="F67"/>
      <c r="G67"/>
      <c r="H67"/>
      <c r="I67"/>
      <c r="J67"/>
      <c r="K67"/>
      <c r="L67" s="93" t="str">
        <f>IFERROR(VLOOKUP(F67,Matrix!B:X,11,FALSE)-VLOOKUP(H67,Matrix!B:X,11,FALSE),"")</f>
        <v/>
      </c>
      <c r="M67" s="94" t="str">
        <f>IFERROR(VLOOKUP(F67,Matrix!B:H,7,FALSE)-VLOOKUP(H67,Matrix!B:H,7,FALSE),"")</f>
        <v/>
      </c>
      <c r="N67" s="95" t="str">
        <f>IFERROR(VLOOKUP(F67,Matrix!B:E,2,FALSE)-VLOOKUP(H67,Matrix!B:E,2,FALSE),"")</f>
        <v/>
      </c>
      <c r="O67" s="96" t="str">
        <f>IFERROR(VLOOKUP(F67,Matrix!B:X,14,FALSE)-VLOOKUP(H67,Matrix!B:X,14,FALSE),"")</f>
        <v/>
      </c>
      <c r="P67" s="96" t="str">
        <f>IFERROR(VLOOKUP(F67,Matrix!B:X,15,FALSE)-VLOOKUP(H67,Matrix!B:X,15,FALSE),"")</f>
        <v/>
      </c>
      <c r="Q67" s="97">
        <f t="shared" si="2"/>
        <v>0</v>
      </c>
      <c r="R67" s="97" t="str">
        <f>IFERROR(VLOOKUP(E67&amp;F67,Data!A:F,6,FALSE),"")</f>
        <v/>
      </c>
      <c r="S67" s="98">
        <f t="shared" si="3"/>
        <v>0</v>
      </c>
      <c r="T67" s="97" t="str">
        <f>IFERROR(VLOOKUP(E67&amp;H67,Data!A:F,6,FALSE),"")</f>
        <v/>
      </c>
    </row>
    <row r="68" spans="1:20" x14ac:dyDescent="0.25">
      <c r="A68" s="91" t="str">
        <f>IFERROR(AVERAGE(VLOOKUP(F68,Matrix!B:D,2,FALSE),VLOOKUP(H68,Matrix!B:D,3,FALSE)),"")</f>
        <v/>
      </c>
      <c r="B68" s="91" t="str">
        <f>IFERROR(AVERAGE(VLOOKUP(H68,Matrix!B:D,2,FALSE),VLOOKUP(F68,Matrix!B:D,3,FALSE)),"")</f>
        <v/>
      </c>
      <c r="C68" s="79">
        <f t="shared" si="1"/>
        <v>0</v>
      </c>
      <c r="D68" s="92" t="str">
        <f t="shared" si="0"/>
        <v/>
      </c>
      <c r="E68"/>
      <c r="F68"/>
      <c r="G68"/>
      <c r="H68"/>
      <c r="I68"/>
      <c r="J68"/>
      <c r="K68"/>
      <c r="L68" s="93" t="str">
        <f>IFERROR(VLOOKUP(F68,Matrix!B:X,11,FALSE)-VLOOKUP(H68,Matrix!B:X,11,FALSE),"")</f>
        <v/>
      </c>
      <c r="M68" s="94" t="str">
        <f>IFERROR(VLOOKUP(F68,Matrix!B:H,7,FALSE)-VLOOKUP(H68,Matrix!B:H,7,FALSE),"")</f>
        <v/>
      </c>
      <c r="N68" s="95" t="str">
        <f>IFERROR(VLOOKUP(F68,Matrix!B:E,2,FALSE)-VLOOKUP(H68,Matrix!B:E,2,FALSE),"")</f>
        <v/>
      </c>
      <c r="O68" s="96" t="str">
        <f>IFERROR(VLOOKUP(F68,Matrix!B:X,14,FALSE)-VLOOKUP(H68,Matrix!B:X,14,FALSE),"")</f>
        <v/>
      </c>
      <c r="P68" s="96" t="str">
        <f>IFERROR(VLOOKUP(F68,Matrix!B:X,15,FALSE)-VLOOKUP(H68,Matrix!B:X,15,FALSE),"")</f>
        <v/>
      </c>
      <c r="Q68" s="97">
        <f t="shared" si="2"/>
        <v>0</v>
      </c>
      <c r="R68" s="97" t="str">
        <f>IFERROR(VLOOKUP(E68&amp;F68,Data!A:F,6,FALSE),"")</f>
        <v/>
      </c>
      <c r="S68" s="98">
        <f t="shared" si="3"/>
        <v>0</v>
      </c>
      <c r="T68" s="97" t="str">
        <f>IFERROR(VLOOKUP(E68&amp;H68,Data!A:F,6,FALSE),"")</f>
        <v/>
      </c>
    </row>
    <row r="69" spans="1:20" x14ac:dyDescent="0.25">
      <c r="A69" s="91" t="str">
        <f>IFERROR(AVERAGE(VLOOKUP(F69,Matrix!B:D,2,FALSE),VLOOKUP(H69,Matrix!B:D,3,FALSE)),"")</f>
        <v/>
      </c>
      <c r="B69" s="91" t="str">
        <f>IFERROR(AVERAGE(VLOOKUP(H69,Matrix!B:D,2,FALSE),VLOOKUP(F69,Matrix!B:D,3,FALSE)),"")</f>
        <v/>
      </c>
      <c r="C69" s="79">
        <f t="shared" si="1"/>
        <v>0</v>
      </c>
      <c r="D69" s="92" t="str">
        <f t="shared" si="0"/>
        <v/>
      </c>
      <c r="E69"/>
      <c r="F69"/>
      <c r="G69"/>
      <c r="H69"/>
      <c r="I69"/>
      <c r="J69"/>
      <c r="K69"/>
      <c r="L69" s="93" t="str">
        <f>IFERROR(VLOOKUP(F69,Matrix!B:X,11,FALSE)-VLOOKUP(H69,Matrix!B:X,11,FALSE),"")</f>
        <v/>
      </c>
      <c r="M69" s="94" t="str">
        <f>IFERROR(VLOOKUP(F69,Matrix!B:H,7,FALSE)-VLOOKUP(H69,Matrix!B:H,7,FALSE),"")</f>
        <v/>
      </c>
      <c r="N69" s="95" t="str">
        <f>IFERROR(VLOOKUP(F69,Matrix!B:E,2,FALSE)-VLOOKUP(H69,Matrix!B:E,2,FALSE),"")</f>
        <v/>
      </c>
      <c r="O69" s="96" t="str">
        <f>IFERROR(VLOOKUP(F69,Matrix!B:X,14,FALSE)-VLOOKUP(H69,Matrix!B:X,14,FALSE),"")</f>
        <v/>
      </c>
      <c r="P69" s="96" t="str">
        <f>IFERROR(VLOOKUP(F69,Matrix!B:X,15,FALSE)-VLOOKUP(H69,Matrix!B:X,15,FALSE),"")</f>
        <v/>
      </c>
      <c r="Q69" s="97">
        <f t="shared" si="2"/>
        <v>0</v>
      </c>
      <c r="R69" s="97" t="str">
        <f>IFERROR(VLOOKUP(E69&amp;F69,Data!A:F,6,FALSE),"")</f>
        <v/>
      </c>
      <c r="S69" s="98">
        <f t="shared" si="3"/>
        <v>0</v>
      </c>
      <c r="T69" s="97" t="str">
        <f>IFERROR(VLOOKUP(E69&amp;H69,Data!A:F,6,FALSE),"")</f>
        <v/>
      </c>
    </row>
    <row r="70" spans="1:20" x14ac:dyDescent="0.25">
      <c r="A70" s="91" t="str">
        <f>IFERROR(AVERAGE(VLOOKUP(F70,Matrix!B:D,2,FALSE),VLOOKUP(H70,Matrix!B:D,3,FALSE)),"")</f>
        <v/>
      </c>
      <c r="B70" s="91" t="str">
        <f>IFERROR(AVERAGE(VLOOKUP(H70,Matrix!B:D,2,FALSE),VLOOKUP(F70,Matrix!B:D,3,FALSE)),"")</f>
        <v/>
      </c>
      <c r="C70" s="79">
        <f t="shared" si="1"/>
        <v>0</v>
      </c>
      <c r="D70" s="92" t="str">
        <f t="shared" ref="D70:D133" si="4">IFERROR((L70/MAX(L:L)*_MOVw)+(M70/MAX(M:M)*_WINw)+(N70/MAX(N:N)*_PPGw)+(O70/MAX(O:O)*_ORw)+(P70/MAX(P:P)*_DRw),"")</f>
        <v/>
      </c>
      <c r="E70"/>
      <c r="F70"/>
      <c r="G70"/>
      <c r="H70"/>
      <c r="I70"/>
      <c r="J70"/>
      <c r="K70"/>
      <c r="L70" s="93" t="str">
        <f>IFERROR(VLOOKUP(F70,Matrix!B:X,11,FALSE)-VLOOKUP(H70,Matrix!B:X,11,FALSE),"")</f>
        <v/>
      </c>
      <c r="M70" s="94" t="str">
        <f>IFERROR(VLOOKUP(F70,Matrix!B:H,7,FALSE)-VLOOKUP(H70,Matrix!B:H,7,FALSE),"")</f>
        <v/>
      </c>
      <c r="N70" s="95" t="str">
        <f>IFERROR(VLOOKUP(F70,Matrix!B:E,2,FALSE)-VLOOKUP(H70,Matrix!B:E,2,FALSE),"")</f>
        <v/>
      </c>
      <c r="O70" s="96" t="str">
        <f>IFERROR(VLOOKUP(F70,Matrix!B:X,14,FALSE)-VLOOKUP(H70,Matrix!B:X,14,FALSE),"")</f>
        <v/>
      </c>
      <c r="P70" s="96" t="str">
        <f>IFERROR(VLOOKUP(F70,Matrix!B:X,15,FALSE)-VLOOKUP(H70,Matrix!B:X,15,FALSE),"")</f>
        <v/>
      </c>
      <c r="Q70" s="97">
        <f t="shared" si="2"/>
        <v>0</v>
      </c>
      <c r="R70" s="97" t="str">
        <f>IFERROR(VLOOKUP(E70&amp;F70,Data!A:F,6,FALSE),"")</f>
        <v/>
      </c>
      <c r="S70" s="98">
        <f t="shared" si="3"/>
        <v>0</v>
      </c>
      <c r="T70" s="97" t="str">
        <f>IFERROR(VLOOKUP(E70&amp;H70,Data!A:F,6,FALSE),"")</f>
        <v/>
      </c>
    </row>
    <row r="71" spans="1:20" x14ac:dyDescent="0.25">
      <c r="A71" s="91" t="str">
        <f>IFERROR(AVERAGE(VLOOKUP(F71,Matrix!B:D,2,FALSE),VLOOKUP(H71,Matrix!B:D,3,FALSE)),"")</f>
        <v/>
      </c>
      <c r="B71" s="91" t="str">
        <f>IFERROR(AVERAGE(VLOOKUP(H71,Matrix!B:D,2,FALSE),VLOOKUP(F71,Matrix!B:D,3,FALSE)),"")</f>
        <v/>
      </c>
      <c r="C71" s="79">
        <f t="shared" ref="C71:C134" si="5">IFERROR(IF(AND(D71&gt;0,R71&gt;T71),"Yes",IF(AND(D71&gt;0,R71&lt;T71),"No",IF(AND(D71&lt;0,R71&lt;T71),"Yes",IF(AND(D71&lt;0,R71&gt;T71),"No",0)))),"")</f>
        <v>0</v>
      </c>
      <c r="D71" s="92" t="str">
        <f t="shared" si="4"/>
        <v/>
      </c>
      <c r="E71"/>
      <c r="F71"/>
      <c r="G71"/>
      <c r="H71"/>
      <c r="I71"/>
      <c r="J71"/>
      <c r="K71"/>
      <c r="L71" s="93" t="str">
        <f>IFERROR(VLOOKUP(F71,Matrix!B:X,11,FALSE)-VLOOKUP(H71,Matrix!B:X,11,FALSE),"")</f>
        <v/>
      </c>
      <c r="M71" s="94" t="str">
        <f>IFERROR(VLOOKUP(F71,Matrix!B:H,7,FALSE)-VLOOKUP(H71,Matrix!B:H,7,FALSE),"")</f>
        <v/>
      </c>
      <c r="N71" s="95" t="str">
        <f>IFERROR(VLOOKUP(F71,Matrix!B:E,2,FALSE)-VLOOKUP(H71,Matrix!B:E,2,FALSE),"")</f>
        <v/>
      </c>
      <c r="O71" s="96" t="str">
        <f>IFERROR(VLOOKUP(F71,Matrix!B:X,14,FALSE)-VLOOKUP(H71,Matrix!B:X,14,FALSE),"")</f>
        <v/>
      </c>
      <c r="P71" s="96" t="str">
        <f>IFERROR(VLOOKUP(F71,Matrix!B:X,15,FALSE)-VLOOKUP(H71,Matrix!B:X,15,FALSE),"")</f>
        <v/>
      </c>
      <c r="Q71" s="97">
        <f t="shared" ref="Q71:Q134" si="6">F71</f>
        <v>0</v>
      </c>
      <c r="R71" s="97" t="str">
        <f>IFERROR(VLOOKUP(E71&amp;F71,Data!A:F,6,FALSE),"")</f>
        <v/>
      </c>
      <c r="S71" s="98">
        <f t="shared" ref="S71:S134" si="7">H71</f>
        <v>0</v>
      </c>
      <c r="T71" s="97" t="str">
        <f>IFERROR(VLOOKUP(E71&amp;H71,Data!A:F,6,FALSE),"")</f>
        <v/>
      </c>
    </row>
    <row r="72" spans="1:20" x14ac:dyDescent="0.25">
      <c r="A72" s="91" t="str">
        <f>IFERROR(AVERAGE(VLOOKUP(F72,Matrix!B:D,2,FALSE),VLOOKUP(H72,Matrix!B:D,3,FALSE)),"")</f>
        <v/>
      </c>
      <c r="B72" s="91" t="str">
        <f>IFERROR(AVERAGE(VLOOKUP(H72,Matrix!B:D,2,FALSE),VLOOKUP(F72,Matrix!B:D,3,FALSE)),"")</f>
        <v/>
      </c>
      <c r="C72" s="79">
        <f t="shared" si="5"/>
        <v>0</v>
      </c>
      <c r="D72" s="92" t="str">
        <f t="shared" si="4"/>
        <v/>
      </c>
      <c r="E72"/>
      <c r="F72"/>
      <c r="G72"/>
      <c r="H72"/>
      <c r="I72"/>
      <c r="J72"/>
      <c r="K72"/>
      <c r="L72" s="93" t="str">
        <f>IFERROR(VLOOKUP(F72,Matrix!B:X,11,FALSE)-VLOOKUP(H72,Matrix!B:X,11,FALSE),"")</f>
        <v/>
      </c>
      <c r="M72" s="94" t="str">
        <f>IFERROR(VLOOKUP(F72,Matrix!B:H,7,FALSE)-VLOOKUP(H72,Matrix!B:H,7,FALSE),"")</f>
        <v/>
      </c>
      <c r="N72" s="95" t="str">
        <f>IFERROR(VLOOKUP(F72,Matrix!B:E,2,FALSE)-VLOOKUP(H72,Matrix!B:E,2,FALSE),"")</f>
        <v/>
      </c>
      <c r="O72" s="96" t="str">
        <f>IFERROR(VLOOKUP(F72,Matrix!B:X,14,FALSE)-VLOOKUP(H72,Matrix!B:X,14,FALSE),"")</f>
        <v/>
      </c>
      <c r="P72" s="96" t="str">
        <f>IFERROR(VLOOKUP(F72,Matrix!B:X,15,FALSE)-VLOOKUP(H72,Matrix!B:X,15,FALSE),"")</f>
        <v/>
      </c>
      <c r="Q72" s="97">
        <f t="shared" si="6"/>
        <v>0</v>
      </c>
      <c r="R72" s="97" t="str">
        <f>IFERROR(VLOOKUP(E72&amp;F72,Data!A:F,6,FALSE),"")</f>
        <v/>
      </c>
      <c r="S72" s="98">
        <f t="shared" si="7"/>
        <v>0</v>
      </c>
      <c r="T72" s="97" t="str">
        <f>IFERROR(VLOOKUP(E72&amp;H72,Data!A:F,6,FALSE),"")</f>
        <v/>
      </c>
    </row>
    <row r="73" spans="1:20" x14ac:dyDescent="0.25">
      <c r="A73" s="91" t="str">
        <f>IFERROR(AVERAGE(VLOOKUP(F73,Matrix!B:D,2,FALSE),VLOOKUP(H73,Matrix!B:D,3,FALSE)),"")</f>
        <v/>
      </c>
      <c r="B73" s="91" t="str">
        <f>IFERROR(AVERAGE(VLOOKUP(H73,Matrix!B:D,2,FALSE),VLOOKUP(F73,Matrix!B:D,3,FALSE)),"")</f>
        <v/>
      </c>
      <c r="C73" s="79">
        <f t="shared" si="5"/>
        <v>0</v>
      </c>
      <c r="D73" s="92" t="str">
        <f t="shared" si="4"/>
        <v/>
      </c>
      <c r="E73"/>
      <c r="F73"/>
      <c r="G73"/>
      <c r="H73"/>
      <c r="I73"/>
      <c r="J73"/>
      <c r="K73"/>
      <c r="L73" s="93" t="str">
        <f>IFERROR(VLOOKUP(F73,Matrix!B:X,11,FALSE)-VLOOKUP(H73,Matrix!B:X,11,FALSE),"")</f>
        <v/>
      </c>
      <c r="M73" s="94" t="str">
        <f>IFERROR(VLOOKUP(F73,Matrix!B:H,7,FALSE)-VLOOKUP(H73,Matrix!B:H,7,FALSE),"")</f>
        <v/>
      </c>
      <c r="N73" s="95" t="str">
        <f>IFERROR(VLOOKUP(F73,Matrix!B:E,2,FALSE)-VLOOKUP(H73,Matrix!B:E,2,FALSE),"")</f>
        <v/>
      </c>
      <c r="O73" s="96" t="str">
        <f>IFERROR(VLOOKUP(F73,Matrix!B:X,14,FALSE)-VLOOKUP(H73,Matrix!B:X,14,FALSE),"")</f>
        <v/>
      </c>
      <c r="P73" s="96" t="str">
        <f>IFERROR(VLOOKUP(F73,Matrix!B:X,15,FALSE)-VLOOKUP(H73,Matrix!B:X,15,FALSE),"")</f>
        <v/>
      </c>
      <c r="Q73" s="97">
        <f t="shared" si="6"/>
        <v>0</v>
      </c>
      <c r="R73" s="97" t="str">
        <f>IFERROR(VLOOKUP(E73&amp;F73,Data!A:F,6,FALSE),"")</f>
        <v/>
      </c>
      <c r="S73" s="98">
        <f t="shared" si="7"/>
        <v>0</v>
      </c>
      <c r="T73" s="97" t="str">
        <f>IFERROR(VLOOKUP(E73&amp;H73,Data!A:F,6,FALSE),"")</f>
        <v/>
      </c>
    </row>
    <row r="74" spans="1:20" x14ac:dyDescent="0.25">
      <c r="A74" s="91" t="str">
        <f>IFERROR(AVERAGE(VLOOKUP(F74,Matrix!B:D,2,FALSE),VLOOKUP(H74,Matrix!B:D,3,FALSE)),"")</f>
        <v/>
      </c>
      <c r="B74" s="91" t="str">
        <f>IFERROR(AVERAGE(VLOOKUP(H74,Matrix!B:D,2,FALSE),VLOOKUP(F74,Matrix!B:D,3,FALSE)),"")</f>
        <v/>
      </c>
      <c r="C74" s="79">
        <f t="shared" si="5"/>
        <v>0</v>
      </c>
      <c r="D74" s="92" t="str">
        <f t="shared" si="4"/>
        <v/>
      </c>
      <c r="E74"/>
      <c r="F74"/>
      <c r="G74"/>
      <c r="H74"/>
      <c r="I74"/>
      <c r="J74"/>
      <c r="K74"/>
      <c r="L74" s="93" t="str">
        <f>IFERROR(VLOOKUP(F74,Matrix!B:X,11,FALSE)-VLOOKUP(H74,Matrix!B:X,11,FALSE),"")</f>
        <v/>
      </c>
      <c r="M74" s="94" t="str">
        <f>IFERROR(VLOOKUP(F74,Matrix!B:H,7,FALSE)-VLOOKUP(H74,Matrix!B:H,7,FALSE),"")</f>
        <v/>
      </c>
      <c r="N74" s="95" t="str">
        <f>IFERROR(VLOOKUP(F74,Matrix!B:E,2,FALSE)-VLOOKUP(H74,Matrix!B:E,2,FALSE),"")</f>
        <v/>
      </c>
      <c r="O74" s="96" t="str">
        <f>IFERROR(VLOOKUP(F74,Matrix!B:X,14,FALSE)-VLOOKUP(H74,Matrix!B:X,14,FALSE),"")</f>
        <v/>
      </c>
      <c r="P74" s="96" t="str">
        <f>IFERROR(VLOOKUP(F74,Matrix!B:X,15,FALSE)-VLOOKUP(H74,Matrix!B:X,15,FALSE),"")</f>
        <v/>
      </c>
      <c r="Q74" s="97">
        <f t="shared" si="6"/>
        <v>0</v>
      </c>
      <c r="R74" s="97" t="str">
        <f>IFERROR(VLOOKUP(E74&amp;F74,Data!A:F,6,FALSE),"")</f>
        <v/>
      </c>
      <c r="S74" s="98">
        <f t="shared" si="7"/>
        <v>0</v>
      </c>
      <c r="T74" s="97" t="str">
        <f>IFERROR(VLOOKUP(E74&amp;H74,Data!A:F,6,FALSE),"")</f>
        <v/>
      </c>
    </row>
    <row r="75" spans="1:20" x14ac:dyDescent="0.25">
      <c r="A75" s="91" t="str">
        <f>IFERROR(AVERAGE(VLOOKUP(F75,Matrix!B:D,2,FALSE),VLOOKUP(H75,Matrix!B:D,3,FALSE)),"")</f>
        <v/>
      </c>
      <c r="B75" s="91" t="str">
        <f>IFERROR(AVERAGE(VLOOKUP(H75,Matrix!B:D,2,FALSE),VLOOKUP(F75,Matrix!B:D,3,FALSE)),"")</f>
        <v/>
      </c>
      <c r="C75" s="79">
        <f t="shared" si="5"/>
        <v>0</v>
      </c>
      <c r="D75" s="92" t="str">
        <f t="shared" si="4"/>
        <v/>
      </c>
      <c r="E75"/>
      <c r="F75"/>
      <c r="G75"/>
      <c r="H75"/>
      <c r="I75"/>
      <c r="J75"/>
      <c r="K75"/>
      <c r="L75" s="93" t="str">
        <f>IFERROR(VLOOKUP(F75,Matrix!B:X,11,FALSE)-VLOOKUP(H75,Matrix!B:X,11,FALSE),"")</f>
        <v/>
      </c>
      <c r="M75" s="94" t="str">
        <f>IFERROR(VLOOKUP(F75,Matrix!B:H,7,FALSE)-VLOOKUP(H75,Matrix!B:H,7,FALSE),"")</f>
        <v/>
      </c>
      <c r="N75" s="95" t="str">
        <f>IFERROR(VLOOKUP(F75,Matrix!B:E,2,FALSE)-VLOOKUP(H75,Matrix!B:E,2,FALSE),"")</f>
        <v/>
      </c>
      <c r="O75" s="96" t="str">
        <f>IFERROR(VLOOKUP(F75,Matrix!B:X,14,FALSE)-VLOOKUP(H75,Matrix!B:X,14,FALSE),"")</f>
        <v/>
      </c>
      <c r="P75" s="96" t="str">
        <f>IFERROR(VLOOKUP(F75,Matrix!B:X,15,FALSE)-VLOOKUP(H75,Matrix!B:X,15,FALSE),"")</f>
        <v/>
      </c>
      <c r="Q75" s="97">
        <f t="shared" si="6"/>
        <v>0</v>
      </c>
      <c r="R75" s="97" t="str">
        <f>IFERROR(VLOOKUP(E75&amp;F75,Data!A:F,6,FALSE),"")</f>
        <v/>
      </c>
      <c r="S75" s="98">
        <f t="shared" si="7"/>
        <v>0</v>
      </c>
      <c r="T75" s="97" t="str">
        <f>IFERROR(VLOOKUP(E75&amp;H75,Data!A:F,6,FALSE),"")</f>
        <v/>
      </c>
    </row>
    <row r="76" spans="1:20" x14ac:dyDescent="0.25">
      <c r="A76" s="91" t="str">
        <f>IFERROR(AVERAGE(VLOOKUP(F76,Matrix!B:D,2,FALSE),VLOOKUP(H76,Matrix!B:D,3,FALSE)),"")</f>
        <v/>
      </c>
      <c r="B76" s="91" t="str">
        <f>IFERROR(AVERAGE(VLOOKUP(H76,Matrix!B:D,2,FALSE),VLOOKUP(F76,Matrix!B:D,3,FALSE)),"")</f>
        <v/>
      </c>
      <c r="C76" s="79">
        <f t="shared" si="5"/>
        <v>0</v>
      </c>
      <c r="D76" s="92" t="str">
        <f t="shared" si="4"/>
        <v/>
      </c>
      <c r="E76"/>
      <c r="F76"/>
      <c r="G76"/>
      <c r="H76"/>
      <c r="I76"/>
      <c r="J76"/>
      <c r="K76"/>
      <c r="L76" s="93" t="str">
        <f>IFERROR(VLOOKUP(F76,Matrix!B:X,11,FALSE)-VLOOKUP(H76,Matrix!B:X,11,FALSE),"")</f>
        <v/>
      </c>
      <c r="M76" s="94" t="str">
        <f>IFERROR(VLOOKUP(F76,Matrix!B:H,7,FALSE)-VLOOKUP(H76,Matrix!B:H,7,FALSE),"")</f>
        <v/>
      </c>
      <c r="N76" s="95" t="str">
        <f>IFERROR(VLOOKUP(F76,Matrix!B:E,2,FALSE)-VLOOKUP(H76,Matrix!B:E,2,FALSE),"")</f>
        <v/>
      </c>
      <c r="O76" s="96" t="str">
        <f>IFERROR(VLOOKUP(F76,Matrix!B:X,14,FALSE)-VLOOKUP(H76,Matrix!B:X,14,FALSE),"")</f>
        <v/>
      </c>
      <c r="P76" s="96" t="str">
        <f>IFERROR(VLOOKUP(F76,Matrix!B:X,15,FALSE)-VLOOKUP(H76,Matrix!B:X,15,FALSE),"")</f>
        <v/>
      </c>
      <c r="Q76" s="97">
        <f t="shared" si="6"/>
        <v>0</v>
      </c>
      <c r="R76" s="97" t="str">
        <f>IFERROR(VLOOKUP(E76&amp;F76,Data!A:F,6,FALSE),"")</f>
        <v/>
      </c>
      <c r="S76" s="98">
        <f t="shared" si="7"/>
        <v>0</v>
      </c>
      <c r="T76" s="97" t="str">
        <f>IFERROR(VLOOKUP(E76&amp;H76,Data!A:F,6,FALSE),"")</f>
        <v/>
      </c>
    </row>
    <row r="77" spans="1:20" x14ac:dyDescent="0.25">
      <c r="A77" s="91" t="str">
        <f>IFERROR(AVERAGE(VLOOKUP(F77,Matrix!B:D,2,FALSE),VLOOKUP(H77,Matrix!B:D,3,FALSE)),"")</f>
        <v/>
      </c>
      <c r="B77" s="91" t="str">
        <f>IFERROR(AVERAGE(VLOOKUP(H77,Matrix!B:D,2,FALSE),VLOOKUP(F77,Matrix!B:D,3,FALSE)),"")</f>
        <v/>
      </c>
      <c r="C77" s="79">
        <f t="shared" si="5"/>
        <v>0</v>
      </c>
      <c r="D77" s="92" t="str">
        <f t="shared" si="4"/>
        <v/>
      </c>
      <c r="E77"/>
      <c r="F77"/>
      <c r="G77"/>
      <c r="H77"/>
      <c r="I77"/>
      <c r="J77"/>
      <c r="K77"/>
      <c r="L77" s="93" t="str">
        <f>IFERROR(VLOOKUP(F77,Matrix!B:X,11,FALSE)-VLOOKUP(H77,Matrix!B:X,11,FALSE),"")</f>
        <v/>
      </c>
      <c r="M77" s="94" t="str">
        <f>IFERROR(VLOOKUP(F77,Matrix!B:H,7,FALSE)-VLOOKUP(H77,Matrix!B:H,7,FALSE),"")</f>
        <v/>
      </c>
      <c r="N77" s="95" t="str">
        <f>IFERROR(VLOOKUP(F77,Matrix!B:E,2,FALSE)-VLOOKUP(H77,Matrix!B:E,2,FALSE),"")</f>
        <v/>
      </c>
      <c r="O77" s="96" t="str">
        <f>IFERROR(VLOOKUP(F77,Matrix!B:X,14,FALSE)-VLOOKUP(H77,Matrix!B:X,14,FALSE),"")</f>
        <v/>
      </c>
      <c r="P77" s="96" t="str">
        <f>IFERROR(VLOOKUP(F77,Matrix!B:X,15,FALSE)-VLOOKUP(H77,Matrix!B:X,15,FALSE),"")</f>
        <v/>
      </c>
      <c r="Q77" s="97">
        <f t="shared" si="6"/>
        <v>0</v>
      </c>
      <c r="R77" s="97" t="str">
        <f>IFERROR(VLOOKUP(E77&amp;F77,Data!A:F,6,FALSE),"")</f>
        <v/>
      </c>
      <c r="S77" s="98">
        <f t="shared" si="7"/>
        <v>0</v>
      </c>
      <c r="T77" s="97" t="str">
        <f>IFERROR(VLOOKUP(E77&amp;H77,Data!A:F,6,FALSE),"")</f>
        <v/>
      </c>
    </row>
    <row r="78" spans="1:20" x14ac:dyDescent="0.25">
      <c r="A78" s="91" t="str">
        <f>IFERROR(AVERAGE(VLOOKUP(F78,Matrix!B:D,2,FALSE),VLOOKUP(H78,Matrix!B:D,3,FALSE)),"")</f>
        <v/>
      </c>
      <c r="B78" s="91" t="str">
        <f>IFERROR(AVERAGE(VLOOKUP(H78,Matrix!B:D,2,FALSE),VLOOKUP(F78,Matrix!B:D,3,FALSE)),"")</f>
        <v/>
      </c>
      <c r="C78" s="79">
        <f t="shared" si="5"/>
        <v>0</v>
      </c>
      <c r="D78" s="92" t="str">
        <f t="shared" si="4"/>
        <v/>
      </c>
      <c r="E78"/>
      <c r="F78"/>
      <c r="G78"/>
      <c r="H78"/>
      <c r="I78"/>
      <c r="J78"/>
      <c r="K78"/>
      <c r="L78" s="93" t="str">
        <f>IFERROR(VLOOKUP(F78,Matrix!B:X,11,FALSE)-VLOOKUP(H78,Matrix!B:X,11,FALSE),"")</f>
        <v/>
      </c>
      <c r="M78" s="94" t="str">
        <f>IFERROR(VLOOKUP(F78,Matrix!B:H,7,FALSE)-VLOOKUP(H78,Matrix!B:H,7,FALSE),"")</f>
        <v/>
      </c>
      <c r="N78" s="95" t="str">
        <f>IFERROR(VLOOKUP(F78,Matrix!B:E,2,FALSE)-VLOOKUP(H78,Matrix!B:E,2,FALSE),"")</f>
        <v/>
      </c>
      <c r="O78" s="96" t="str">
        <f>IFERROR(VLOOKUP(F78,Matrix!B:X,14,FALSE)-VLOOKUP(H78,Matrix!B:X,14,FALSE),"")</f>
        <v/>
      </c>
      <c r="P78" s="96" t="str">
        <f>IFERROR(VLOOKUP(F78,Matrix!B:X,15,FALSE)-VLOOKUP(H78,Matrix!B:X,15,FALSE),"")</f>
        <v/>
      </c>
      <c r="Q78" s="97">
        <f t="shared" si="6"/>
        <v>0</v>
      </c>
      <c r="R78" s="97" t="str">
        <f>IFERROR(VLOOKUP(E78&amp;F78,Data!A:F,6,FALSE),"")</f>
        <v/>
      </c>
      <c r="S78" s="98">
        <f t="shared" si="7"/>
        <v>0</v>
      </c>
      <c r="T78" s="97" t="str">
        <f>IFERROR(VLOOKUP(E78&amp;H78,Data!A:F,6,FALSE),"")</f>
        <v/>
      </c>
    </row>
    <row r="79" spans="1:20" x14ac:dyDescent="0.25">
      <c r="A79" s="91" t="str">
        <f>IFERROR(AVERAGE(VLOOKUP(F79,Matrix!B:D,2,FALSE),VLOOKUP(H79,Matrix!B:D,3,FALSE)),"")</f>
        <v/>
      </c>
      <c r="B79" s="91" t="str">
        <f>IFERROR(AVERAGE(VLOOKUP(H79,Matrix!B:D,2,FALSE),VLOOKUP(F79,Matrix!B:D,3,FALSE)),"")</f>
        <v/>
      </c>
      <c r="C79" s="79">
        <f t="shared" si="5"/>
        <v>0</v>
      </c>
      <c r="D79" s="92" t="str">
        <f t="shared" si="4"/>
        <v/>
      </c>
      <c r="E79"/>
      <c r="F79"/>
      <c r="G79"/>
      <c r="H79"/>
      <c r="I79"/>
      <c r="J79"/>
      <c r="K79"/>
      <c r="L79" s="93" t="str">
        <f>IFERROR(VLOOKUP(F79,Matrix!B:X,11,FALSE)-VLOOKUP(H79,Matrix!B:X,11,FALSE),"")</f>
        <v/>
      </c>
      <c r="M79" s="94" t="str">
        <f>IFERROR(VLOOKUP(F79,Matrix!B:H,7,FALSE)-VLOOKUP(H79,Matrix!B:H,7,FALSE),"")</f>
        <v/>
      </c>
      <c r="N79" s="95" t="str">
        <f>IFERROR(VLOOKUP(F79,Matrix!B:E,2,FALSE)-VLOOKUP(H79,Matrix!B:E,2,FALSE),"")</f>
        <v/>
      </c>
      <c r="O79" s="96" t="str">
        <f>IFERROR(VLOOKUP(F79,Matrix!B:X,14,FALSE)-VLOOKUP(H79,Matrix!B:X,14,FALSE),"")</f>
        <v/>
      </c>
      <c r="P79" s="96" t="str">
        <f>IFERROR(VLOOKUP(F79,Matrix!B:X,15,FALSE)-VLOOKUP(H79,Matrix!B:X,15,FALSE),"")</f>
        <v/>
      </c>
      <c r="Q79" s="97">
        <f t="shared" si="6"/>
        <v>0</v>
      </c>
      <c r="R79" s="97" t="str">
        <f>IFERROR(VLOOKUP(E79&amp;F79,Data!A:F,6,FALSE),"")</f>
        <v/>
      </c>
      <c r="S79" s="98">
        <f t="shared" si="7"/>
        <v>0</v>
      </c>
      <c r="T79" s="97" t="str">
        <f>IFERROR(VLOOKUP(E79&amp;H79,Data!A:F,6,FALSE),"")</f>
        <v/>
      </c>
    </row>
    <row r="80" spans="1:20" x14ac:dyDescent="0.25">
      <c r="A80" s="91" t="str">
        <f>IFERROR(AVERAGE(VLOOKUP(F80,Matrix!B:D,2,FALSE),VLOOKUP(H80,Matrix!B:D,3,FALSE)),"")</f>
        <v/>
      </c>
      <c r="B80" s="91" t="str">
        <f>IFERROR(AVERAGE(VLOOKUP(H80,Matrix!B:D,2,FALSE),VLOOKUP(F80,Matrix!B:D,3,FALSE)),"")</f>
        <v/>
      </c>
      <c r="C80" s="79">
        <f t="shared" si="5"/>
        <v>0</v>
      </c>
      <c r="D80" s="92" t="str">
        <f t="shared" si="4"/>
        <v/>
      </c>
      <c r="E80"/>
      <c r="F80"/>
      <c r="G80"/>
      <c r="H80"/>
      <c r="I80"/>
      <c r="J80"/>
      <c r="K80"/>
      <c r="L80" s="93" t="str">
        <f>IFERROR(VLOOKUP(F80,Matrix!B:X,11,FALSE)-VLOOKUP(H80,Matrix!B:X,11,FALSE),"")</f>
        <v/>
      </c>
      <c r="M80" s="94" t="str">
        <f>IFERROR(VLOOKUP(F80,Matrix!B:H,7,FALSE)-VLOOKUP(H80,Matrix!B:H,7,FALSE),"")</f>
        <v/>
      </c>
      <c r="N80" s="95" t="str">
        <f>IFERROR(VLOOKUP(F80,Matrix!B:E,2,FALSE)-VLOOKUP(H80,Matrix!B:E,2,FALSE),"")</f>
        <v/>
      </c>
      <c r="O80" s="96" t="str">
        <f>IFERROR(VLOOKUP(F80,Matrix!B:X,14,FALSE)-VLOOKUP(H80,Matrix!B:X,14,FALSE),"")</f>
        <v/>
      </c>
      <c r="P80" s="96" t="str">
        <f>IFERROR(VLOOKUP(F80,Matrix!B:X,15,FALSE)-VLOOKUP(H80,Matrix!B:X,15,FALSE),"")</f>
        <v/>
      </c>
      <c r="Q80" s="97">
        <f t="shared" si="6"/>
        <v>0</v>
      </c>
      <c r="R80" s="97" t="str">
        <f>IFERROR(VLOOKUP(E80&amp;F80,Data!A:F,6,FALSE),"")</f>
        <v/>
      </c>
      <c r="S80" s="98">
        <f t="shared" si="7"/>
        <v>0</v>
      </c>
      <c r="T80" s="97" t="str">
        <f>IFERROR(VLOOKUP(E80&amp;H80,Data!A:F,6,FALSE),"")</f>
        <v/>
      </c>
    </row>
    <row r="81" spans="1:20" x14ac:dyDescent="0.25">
      <c r="A81" s="91" t="str">
        <f>IFERROR(AVERAGE(VLOOKUP(F81,Matrix!B:D,2,FALSE),VLOOKUP(H81,Matrix!B:D,3,FALSE)),"")</f>
        <v/>
      </c>
      <c r="B81" s="91" t="str">
        <f>IFERROR(AVERAGE(VLOOKUP(H81,Matrix!B:D,2,FALSE),VLOOKUP(F81,Matrix!B:D,3,FALSE)),"")</f>
        <v/>
      </c>
      <c r="C81" s="79">
        <f t="shared" si="5"/>
        <v>0</v>
      </c>
      <c r="D81" s="92" t="str">
        <f t="shared" si="4"/>
        <v/>
      </c>
      <c r="E81"/>
      <c r="F81"/>
      <c r="G81"/>
      <c r="H81"/>
      <c r="I81"/>
      <c r="J81"/>
      <c r="K81"/>
      <c r="L81" s="93" t="str">
        <f>IFERROR(VLOOKUP(F81,Matrix!B:X,11,FALSE)-VLOOKUP(H81,Matrix!B:X,11,FALSE),"")</f>
        <v/>
      </c>
      <c r="M81" s="94" t="str">
        <f>IFERROR(VLOOKUP(F81,Matrix!B:H,7,FALSE)-VLOOKUP(H81,Matrix!B:H,7,FALSE),"")</f>
        <v/>
      </c>
      <c r="N81" s="95" t="str">
        <f>IFERROR(VLOOKUP(F81,Matrix!B:E,2,FALSE)-VLOOKUP(H81,Matrix!B:E,2,FALSE),"")</f>
        <v/>
      </c>
      <c r="O81" s="96" t="str">
        <f>IFERROR(VLOOKUP(F81,Matrix!B:X,14,FALSE)-VLOOKUP(H81,Matrix!B:X,14,FALSE),"")</f>
        <v/>
      </c>
      <c r="P81" s="96" t="str">
        <f>IFERROR(VLOOKUP(F81,Matrix!B:X,15,FALSE)-VLOOKUP(H81,Matrix!B:X,15,FALSE),"")</f>
        <v/>
      </c>
      <c r="Q81" s="97">
        <f t="shared" si="6"/>
        <v>0</v>
      </c>
      <c r="R81" s="97" t="str">
        <f>IFERROR(VLOOKUP(E81&amp;F81,Data!A:F,6,FALSE),"")</f>
        <v/>
      </c>
      <c r="S81" s="98">
        <f t="shared" si="7"/>
        <v>0</v>
      </c>
      <c r="T81" s="97" t="str">
        <f>IFERROR(VLOOKUP(E81&amp;H81,Data!A:F,6,FALSE),"")</f>
        <v/>
      </c>
    </row>
    <row r="82" spans="1:20" x14ac:dyDescent="0.25">
      <c r="A82" s="91" t="str">
        <f>IFERROR(AVERAGE(VLOOKUP(F82,Matrix!B:D,2,FALSE),VLOOKUP(H82,Matrix!B:D,3,FALSE)),"")</f>
        <v/>
      </c>
      <c r="B82" s="91" t="str">
        <f>IFERROR(AVERAGE(VLOOKUP(H82,Matrix!B:D,2,FALSE),VLOOKUP(F82,Matrix!B:D,3,FALSE)),"")</f>
        <v/>
      </c>
      <c r="C82" s="79">
        <f t="shared" si="5"/>
        <v>0</v>
      </c>
      <c r="D82" s="92" t="str">
        <f t="shared" si="4"/>
        <v/>
      </c>
      <c r="E82"/>
      <c r="F82"/>
      <c r="G82"/>
      <c r="H82"/>
      <c r="I82"/>
      <c r="J82"/>
      <c r="K82"/>
      <c r="L82" s="93" t="str">
        <f>IFERROR(VLOOKUP(F82,Matrix!B:X,11,FALSE)-VLOOKUP(H82,Matrix!B:X,11,FALSE),"")</f>
        <v/>
      </c>
      <c r="M82" s="94" t="str">
        <f>IFERROR(VLOOKUP(F82,Matrix!B:H,7,FALSE)-VLOOKUP(H82,Matrix!B:H,7,FALSE),"")</f>
        <v/>
      </c>
      <c r="N82" s="95" t="str">
        <f>IFERROR(VLOOKUP(F82,Matrix!B:E,2,FALSE)-VLOOKUP(H82,Matrix!B:E,2,FALSE),"")</f>
        <v/>
      </c>
      <c r="O82" s="96" t="str">
        <f>IFERROR(VLOOKUP(F82,Matrix!B:X,14,FALSE)-VLOOKUP(H82,Matrix!B:X,14,FALSE),"")</f>
        <v/>
      </c>
      <c r="P82" s="96" t="str">
        <f>IFERROR(VLOOKUP(F82,Matrix!B:X,15,FALSE)-VLOOKUP(H82,Matrix!B:X,15,FALSE),"")</f>
        <v/>
      </c>
      <c r="Q82" s="97">
        <f t="shared" si="6"/>
        <v>0</v>
      </c>
      <c r="R82" s="97" t="str">
        <f>IFERROR(VLOOKUP(E82&amp;F82,Data!A:F,6,FALSE),"")</f>
        <v/>
      </c>
      <c r="S82" s="98">
        <f t="shared" si="7"/>
        <v>0</v>
      </c>
      <c r="T82" s="97" t="str">
        <f>IFERROR(VLOOKUP(E82&amp;H82,Data!A:F,6,FALSE),"")</f>
        <v/>
      </c>
    </row>
    <row r="83" spans="1:20" x14ac:dyDescent="0.25">
      <c r="A83" s="91" t="str">
        <f>IFERROR(AVERAGE(VLOOKUP(F83,Matrix!B:D,2,FALSE),VLOOKUP(H83,Matrix!B:D,3,FALSE)),"")</f>
        <v/>
      </c>
      <c r="B83" s="91" t="str">
        <f>IFERROR(AVERAGE(VLOOKUP(H83,Matrix!B:D,2,FALSE),VLOOKUP(F83,Matrix!B:D,3,FALSE)),"")</f>
        <v/>
      </c>
      <c r="C83" s="79">
        <f t="shared" si="5"/>
        <v>0</v>
      </c>
      <c r="D83" s="92" t="str">
        <f t="shared" si="4"/>
        <v/>
      </c>
      <c r="E83"/>
      <c r="F83"/>
      <c r="G83"/>
      <c r="H83"/>
      <c r="I83"/>
      <c r="J83"/>
      <c r="K83"/>
      <c r="L83" s="93" t="str">
        <f>IFERROR(VLOOKUP(F83,Matrix!B:X,11,FALSE)-VLOOKUP(H83,Matrix!B:X,11,FALSE),"")</f>
        <v/>
      </c>
      <c r="M83" s="94" t="str">
        <f>IFERROR(VLOOKUP(F83,Matrix!B:H,7,FALSE)-VLOOKUP(H83,Matrix!B:H,7,FALSE),"")</f>
        <v/>
      </c>
      <c r="N83" s="95" t="str">
        <f>IFERROR(VLOOKUP(F83,Matrix!B:E,2,FALSE)-VLOOKUP(H83,Matrix!B:E,2,FALSE),"")</f>
        <v/>
      </c>
      <c r="O83" s="96" t="str">
        <f>IFERROR(VLOOKUP(F83,Matrix!B:X,14,FALSE)-VLOOKUP(H83,Matrix!B:X,14,FALSE),"")</f>
        <v/>
      </c>
      <c r="P83" s="96" t="str">
        <f>IFERROR(VLOOKUP(F83,Matrix!B:X,15,FALSE)-VLOOKUP(H83,Matrix!B:X,15,FALSE),"")</f>
        <v/>
      </c>
      <c r="Q83" s="97">
        <f t="shared" si="6"/>
        <v>0</v>
      </c>
      <c r="R83" s="97" t="str">
        <f>IFERROR(VLOOKUP(E83&amp;F83,Data!A:F,6,FALSE),"")</f>
        <v/>
      </c>
      <c r="S83" s="98">
        <f t="shared" si="7"/>
        <v>0</v>
      </c>
      <c r="T83" s="97" t="str">
        <f>IFERROR(VLOOKUP(E83&amp;H83,Data!A:F,6,FALSE),"")</f>
        <v/>
      </c>
    </row>
    <row r="84" spans="1:20" x14ac:dyDescent="0.25">
      <c r="A84" s="91" t="str">
        <f>IFERROR(AVERAGE(VLOOKUP(F84,Matrix!B:D,2,FALSE),VLOOKUP(H84,Matrix!B:D,3,FALSE)),"")</f>
        <v/>
      </c>
      <c r="B84" s="91" t="str">
        <f>IFERROR(AVERAGE(VLOOKUP(H84,Matrix!B:D,2,FALSE),VLOOKUP(F84,Matrix!B:D,3,FALSE)),"")</f>
        <v/>
      </c>
      <c r="C84" s="79">
        <f t="shared" si="5"/>
        <v>0</v>
      </c>
      <c r="D84" s="92" t="str">
        <f t="shared" si="4"/>
        <v/>
      </c>
      <c r="E84"/>
      <c r="F84"/>
      <c r="G84"/>
      <c r="H84"/>
      <c r="I84"/>
      <c r="J84"/>
      <c r="K84"/>
      <c r="L84" s="93" t="str">
        <f>IFERROR(VLOOKUP(F84,Matrix!B:X,11,FALSE)-VLOOKUP(H84,Matrix!B:X,11,FALSE),"")</f>
        <v/>
      </c>
      <c r="M84" s="94" t="str">
        <f>IFERROR(VLOOKUP(F84,Matrix!B:H,7,FALSE)-VLOOKUP(H84,Matrix!B:H,7,FALSE),"")</f>
        <v/>
      </c>
      <c r="N84" s="95" t="str">
        <f>IFERROR(VLOOKUP(F84,Matrix!B:E,2,FALSE)-VLOOKUP(H84,Matrix!B:E,2,FALSE),"")</f>
        <v/>
      </c>
      <c r="O84" s="96" t="str">
        <f>IFERROR(VLOOKUP(F84,Matrix!B:X,14,FALSE)-VLOOKUP(H84,Matrix!B:X,14,FALSE),"")</f>
        <v/>
      </c>
      <c r="P84" s="96" t="str">
        <f>IFERROR(VLOOKUP(F84,Matrix!B:X,15,FALSE)-VLOOKUP(H84,Matrix!B:X,15,FALSE),"")</f>
        <v/>
      </c>
      <c r="Q84" s="97">
        <f t="shared" si="6"/>
        <v>0</v>
      </c>
      <c r="R84" s="97" t="str">
        <f>IFERROR(VLOOKUP(E84&amp;F84,Data!A:F,6,FALSE),"")</f>
        <v/>
      </c>
      <c r="S84" s="98">
        <f t="shared" si="7"/>
        <v>0</v>
      </c>
      <c r="T84" s="97" t="str">
        <f>IFERROR(VLOOKUP(E84&amp;H84,Data!A:F,6,FALSE),"")</f>
        <v/>
      </c>
    </row>
    <row r="85" spans="1:20" x14ac:dyDescent="0.25">
      <c r="A85" s="91" t="str">
        <f>IFERROR(AVERAGE(VLOOKUP(F85,Matrix!B:D,2,FALSE),VLOOKUP(H85,Matrix!B:D,3,FALSE)),"")</f>
        <v/>
      </c>
      <c r="B85" s="91" t="str">
        <f>IFERROR(AVERAGE(VLOOKUP(H85,Matrix!B:D,2,FALSE),VLOOKUP(F85,Matrix!B:D,3,FALSE)),"")</f>
        <v/>
      </c>
      <c r="C85" s="79">
        <f t="shared" si="5"/>
        <v>0</v>
      </c>
      <c r="D85" s="92" t="str">
        <f t="shared" si="4"/>
        <v/>
      </c>
      <c r="E85"/>
      <c r="F85"/>
      <c r="G85"/>
      <c r="H85"/>
      <c r="I85"/>
      <c r="J85"/>
      <c r="K85"/>
      <c r="L85" s="93" t="str">
        <f>IFERROR(VLOOKUP(F85,Matrix!B:X,11,FALSE)-VLOOKUP(H85,Matrix!B:X,11,FALSE),"")</f>
        <v/>
      </c>
      <c r="M85" s="94" t="str">
        <f>IFERROR(VLOOKUP(F85,Matrix!B:H,7,FALSE)-VLOOKUP(H85,Matrix!B:H,7,FALSE),"")</f>
        <v/>
      </c>
      <c r="N85" s="95" t="str">
        <f>IFERROR(VLOOKUP(F85,Matrix!B:E,2,FALSE)-VLOOKUP(H85,Matrix!B:E,2,FALSE),"")</f>
        <v/>
      </c>
      <c r="O85" s="96" t="str">
        <f>IFERROR(VLOOKUP(F85,Matrix!B:X,14,FALSE)-VLOOKUP(H85,Matrix!B:X,14,FALSE),"")</f>
        <v/>
      </c>
      <c r="P85" s="96" t="str">
        <f>IFERROR(VLOOKUP(F85,Matrix!B:X,15,FALSE)-VLOOKUP(H85,Matrix!B:X,15,FALSE),"")</f>
        <v/>
      </c>
      <c r="Q85" s="97">
        <f t="shared" si="6"/>
        <v>0</v>
      </c>
      <c r="R85" s="97" t="str">
        <f>IFERROR(VLOOKUP(E85&amp;F85,Data!A:F,6,FALSE),"")</f>
        <v/>
      </c>
      <c r="S85" s="98">
        <f t="shared" si="7"/>
        <v>0</v>
      </c>
      <c r="T85" s="97" t="str">
        <f>IFERROR(VLOOKUP(E85&amp;H85,Data!A:F,6,FALSE),"")</f>
        <v/>
      </c>
    </row>
    <row r="86" spans="1:20" x14ac:dyDescent="0.25">
      <c r="A86" s="91" t="str">
        <f>IFERROR(AVERAGE(VLOOKUP(F86,Matrix!B:D,2,FALSE),VLOOKUP(H86,Matrix!B:D,3,FALSE)),"")</f>
        <v/>
      </c>
      <c r="B86" s="91" t="str">
        <f>IFERROR(AVERAGE(VLOOKUP(H86,Matrix!B:D,2,FALSE),VLOOKUP(F86,Matrix!B:D,3,FALSE)),"")</f>
        <v/>
      </c>
      <c r="C86" s="79">
        <f t="shared" si="5"/>
        <v>0</v>
      </c>
      <c r="D86" s="92" t="str">
        <f t="shared" si="4"/>
        <v/>
      </c>
      <c r="E86"/>
      <c r="F86"/>
      <c r="G86"/>
      <c r="H86"/>
      <c r="I86"/>
      <c r="J86"/>
      <c r="K86"/>
      <c r="L86" s="93" t="str">
        <f>IFERROR(VLOOKUP(F86,Matrix!B:X,11,FALSE)-VLOOKUP(H86,Matrix!B:X,11,FALSE),"")</f>
        <v/>
      </c>
      <c r="M86" s="94" t="str">
        <f>IFERROR(VLOOKUP(F86,Matrix!B:H,7,FALSE)-VLOOKUP(H86,Matrix!B:H,7,FALSE),"")</f>
        <v/>
      </c>
      <c r="N86" s="95" t="str">
        <f>IFERROR(VLOOKUP(F86,Matrix!B:E,2,FALSE)-VLOOKUP(H86,Matrix!B:E,2,FALSE),"")</f>
        <v/>
      </c>
      <c r="O86" s="96" t="str">
        <f>IFERROR(VLOOKUP(F86,Matrix!B:X,14,FALSE)-VLOOKUP(H86,Matrix!B:X,14,FALSE),"")</f>
        <v/>
      </c>
      <c r="P86" s="96" t="str">
        <f>IFERROR(VLOOKUP(F86,Matrix!B:X,15,FALSE)-VLOOKUP(H86,Matrix!B:X,15,FALSE),"")</f>
        <v/>
      </c>
      <c r="Q86" s="97">
        <f t="shared" si="6"/>
        <v>0</v>
      </c>
      <c r="R86" s="97" t="str">
        <f>IFERROR(VLOOKUP(E86&amp;F86,Data!A:F,6,FALSE),"")</f>
        <v/>
      </c>
      <c r="S86" s="98">
        <f t="shared" si="7"/>
        <v>0</v>
      </c>
      <c r="T86" s="97" t="str">
        <f>IFERROR(VLOOKUP(E86&amp;H86,Data!A:F,6,FALSE),"")</f>
        <v/>
      </c>
    </row>
    <row r="87" spans="1:20" x14ac:dyDescent="0.25">
      <c r="A87" s="91" t="str">
        <f>IFERROR(AVERAGE(VLOOKUP(F87,Matrix!B:D,2,FALSE),VLOOKUP(H87,Matrix!B:D,3,FALSE)),"")</f>
        <v/>
      </c>
      <c r="B87" s="91" t="str">
        <f>IFERROR(AVERAGE(VLOOKUP(H87,Matrix!B:D,2,FALSE),VLOOKUP(F87,Matrix!B:D,3,FALSE)),"")</f>
        <v/>
      </c>
      <c r="C87" s="79">
        <f t="shared" si="5"/>
        <v>0</v>
      </c>
      <c r="D87" s="92" t="str">
        <f t="shared" si="4"/>
        <v/>
      </c>
      <c r="E87"/>
      <c r="F87"/>
      <c r="G87"/>
      <c r="H87"/>
      <c r="I87"/>
      <c r="J87"/>
      <c r="K87"/>
      <c r="L87" s="93" t="str">
        <f>IFERROR(VLOOKUP(F87,Matrix!B:X,11,FALSE)-VLOOKUP(H87,Matrix!B:X,11,FALSE),"")</f>
        <v/>
      </c>
      <c r="M87" s="94" t="str">
        <f>IFERROR(VLOOKUP(F87,Matrix!B:H,7,FALSE)-VLOOKUP(H87,Matrix!B:H,7,FALSE),"")</f>
        <v/>
      </c>
      <c r="N87" s="95" t="str">
        <f>IFERROR(VLOOKUP(F87,Matrix!B:E,2,FALSE)-VLOOKUP(H87,Matrix!B:E,2,FALSE),"")</f>
        <v/>
      </c>
      <c r="O87" s="96" t="str">
        <f>IFERROR(VLOOKUP(F87,Matrix!B:X,14,FALSE)-VLOOKUP(H87,Matrix!B:X,14,FALSE),"")</f>
        <v/>
      </c>
      <c r="P87" s="96" t="str">
        <f>IFERROR(VLOOKUP(F87,Matrix!B:X,15,FALSE)-VLOOKUP(H87,Matrix!B:X,15,FALSE),"")</f>
        <v/>
      </c>
      <c r="Q87" s="97">
        <f t="shared" si="6"/>
        <v>0</v>
      </c>
      <c r="R87" s="97" t="str">
        <f>IFERROR(VLOOKUP(E87&amp;F87,Data!A:F,6,FALSE),"")</f>
        <v/>
      </c>
      <c r="S87" s="98">
        <f t="shared" si="7"/>
        <v>0</v>
      </c>
      <c r="T87" s="97" t="str">
        <f>IFERROR(VLOOKUP(E87&amp;H87,Data!A:F,6,FALSE),"")</f>
        <v/>
      </c>
    </row>
    <row r="88" spans="1:20" x14ac:dyDescent="0.25">
      <c r="A88" s="91" t="str">
        <f>IFERROR(AVERAGE(VLOOKUP(F88,Matrix!B:D,2,FALSE),VLOOKUP(H88,Matrix!B:D,3,FALSE)),"")</f>
        <v/>
      </c>
      <c r="B88" s="91" t="str">
        <f>IFERROR(AVERAGE(VLOOKUP(H88,Matrix!B:D,2,FALSE),VLOOKUP(F88,Matrix!B:D,3,FALSE)),"")</f>
        <v/>
      </c>
      <c r="C88" s="79">
        <f t="shared" si="5"/>
        <v>0</v>
      </c>
      <c r="D88" s="92" t="str">
        <f t="shared" si="4"/>
        <v/>
      </c>
      <c r="E88"/>
      <c r="F88"/>
      <c r="G88"/>
      <c r="H88"/>
      <c r="I88"/>
      <c r="J88"/>
      <c r="K88"/>
      <c r="L88" s="93" t="str">
        <f>IFERROR(VLOOKUP(F88,Matrix!B:X,11,FALSE)-VLOOKUP(H88,Matrix!B:X,11,FALSE),"")</f>
        <v/>
      </c>
      <c r="M88" s="94" t="str">
        <f>IFERROR(VLOOKUP(F88,Matrix!B:H,7,FALSE)-VLOOKUP(H88,Matrix!B:H,7,FALSE),"")</f>
        <v/>
      </c>
      <c r="N88" s="95" t="str">
        <f>IFERROR(VLOOKUP(F88,Matrix!B:E,2,FALSE)-VLOOKUP(H88,Matrix!B:E,2,FALSE),"")</f>
        <v/>
      </c>
      <c r="O88" s="96" t="str">
        <f>IFERROR(VLOOKUP(F88,Matrix!B:X,14,FALSE)-VLOOKUP(H88,Matrix!B:X,14,FALSE),"")</f>
        <v/>
      </c>
      <c r="P88" s="96" t="str">
        <f>IFERROR(VLOOKUP(F88,Matrix!B:X,15,FALSE)-VLOOKUP(H88,Matrix!B:X,15,FALSE),"")</f>
        <v/>
      </c>
      <c r="Q88" s="97">
        <f t="shared" si="6"/>
        <v>0</v>
      </c>
      <c r="R88" s="97" t="str">
        <f>IFERROR(VLOOKUP(E88&amp;F88,Data!A:F,6,FALSE),"")</f>
        <v/>
      </c>
      <c r="S88" s="98">
        <f t="shared" si="7"/>
        <v>0</v>
      </c>
      <c r="T88" s="97" t="str">
        <f>IFERROR(VLOOKUP(E88&amp;H88,Data!A:F,6,FALSE),"")</f>
        <v/>
      </c>
    </row>
    <row r="89" spans="1:20" x14ac:dyDescent="0.25">
      <c r="A89" s="91" t="str">
        <f>IFERROR(AVERAGE(VLOOKUP(F89,Matrix!B:D,2,FALSE),VLOOKUP(H89,Matrix!B:D,3,FALSE)),"")</f>
        <v/>
      </c>
      <c r="B89" s="91" t="str">
        <f>IFERROR(AVERAGE(VLOOKUP(H89,Matrix!B:D,2,FALSE),VLOOKUP(F89,Matrix!B:D,3,FALSE)),"")</f>
        <v/>
      </c>
      <c r="C89" s="79">
        <f t="shared" si="5"/>
        <v>0</v>
      </c>
      <c r="D89" s="92" t="str">
        <f t="shared" si="4"/>
        <v/>
      </c>
      <c r="E89"/>
      <c r="F89"/>
      <c r="G89"/>
      <c r="H89"/>
      <c r="I89"/>
      <c r="J89"/>
      <c r="K89"/>
      <c r="L89" s="93" t="str">
        <f>IFERROR(VLOOKUP(F89,Matrix!B:X,11,FALSE)-VLOOKUP(H89,Matrix!B:X,11,FALSE),"")</f>
        <v/>
      </c>
      <c r="M89" s="94" t="str">
        <f>IFERROR(VLOOKUP(F89,Matrix!B:H,7,FALSE)-VLOOKUP(H89,Matrix!B:H,7,FALSE),"")</f>
        <v/>
      </c>
      <c r="N89" s="95" t="str">
        <f>IFERROR(VLOOKUP(F89,Matrix!B:E,2,FALSE)-VLOOKUP(H89,Matrix!B:E,2,FALSE),"")</f>
        <v/>
      </c>
      <c r="O89" s="96" t="str">
        <f>IFERROR(VLOOKUP(F89,Matrix!B:X,14,FALSE)-VLOOKUP(H89,Matrix!B:X,14,FALSE),"")</f>
        <v/>
      </c>
      <c r="P89" s="96" t="str">
        <f>IFERROR(VLOOKUP(F89,Matrix!B:X,15,FALSE)-VLOOKUP(H89,Matrix!B:X,15,FALSE),"")</f>
        <v/>
      </c>
      <c r="Q89" s="97">
        <f t="shared" si="6"/>
        <v>0</v>
      </c>
      <c r="R89" s="97" t="str">
        <f>IFERROR(VLOOKUP(E89&amp;F89,Data!A:F,6,FALSE),"")</f>
        <v/>
      </c>
      <c r="S89" s="98">
        <f t="shared" si="7"/>
        <v>0</v>
      </c>
      <c r="T89" s="97" t="str">
        <f>IFERROR(VLOOKUP(E89&amp;H89,Data!A:F,6,FALSE),"")</f>
        <v/>
      </c>
    </row>
    <row r="90" spans="1:20" x14ac:dyDescent="0.25">
      <c r="A90" s="91" t="str">
        <f>IFERROR(AVERAGE(VLOOKUP(F90,Matrix!B:D,2,FALSE),VLOOKUP(H90,Matrix!B:D,3,FALSE)),"")</f>
        <v/>
      </c>
      <c r="B90" s="91" t="str">
        <f>IFERROR(AVERAGE(VLOOKUP(H90,Matrix!B:D,2,FALSE),VLOOKUP(F90,Matrix!B:D,3,FALSE)),"")</f>
        <v/>
      </c>
      <c r="C90" s="79">
        <f t="shared" si="5"/>
        <v>0</v>
      </c>
      <c r="D90" s="92" t="str">
        <f t="shared" si="4"/>
        <v/>
      </c>
      <c r="E90"/>
      <c r="F90"/>
      <c r="G90"/>
      <c r="H90"/>
      <c r="I90"/>
      <c r="J90"/>
      <c r="K90"/>
      <c r="L90" s="93" t="str">
        <f>IFERROR(VLOOKUP(F90,Matrix!B:X,11,FALSE)-VLOOKUP(H90,Matrix!B:X,11,FALSE),"")</f>
        <v/>
      </c>
      <c r="M90" s="94" t="str">
        <f>IFERROR(VLOOKUP(F90,Matrix!B:H,7,FALSE)-VLOOKUP(H90,Matrix!B:H,7,FALSE),"")</f>
        <v/>
      </c>
      <c r="N90" s="95" t="str">
        <f>IFERROR(VLOOKUP(F90,Matrix!B:E,2,FALSE)-VLOOKUP(H90,Matrix!B:E,2,FALSE),"")</f>
        <v/>
      </c>
      <c r="O90" s="96" t="str">
        <f>IFERROR(VLOOKUP(F90,Matrix!B:X,14,FALSE)-VLOOKUP(H90,Matrix!B:X,14,FALSE),"")</f>
        <v/>
      </c>
      <c r="P90" s="96" t="str">
        <f>IFERROR(VLOOKUP(F90,Matrix!B:X,15,FALSE)-VLOOKUP(H90,Matrix!B:X,15,FALSE),"")</f>
        <v/>
      </c>
      <c r="Q90" s="97">
        <f t="shared" si="6"/>
        <v>0</v>
      </c>
      <c r="R90" s="97" t="str">
        <f>IFERROR(VLOOKUP(E90&amp;F90,Data!A:F,6,FALSE),"")</f>
        <v/>
      </c>
      <c r="S90" s="98">
        <f t="shared" si="7"/>
        <v>0</v>
      </c>
      <c r="T90" s="97" t="str">
        <f>IFERROR(VLOOKUP(E90&amp;H90,Data!A:F,6,FALSE),"")</f>
        <v/>
      </c>
    </row>
    <row r="91" spans="1:20" x14ac:dyDescent="0.25">
      <c r="A91" s="91" t="str">
        <f>IFERROR(AVERAGE(VLOOKUP(F91,Matrix!B:D,2,FALSE),VLOOKUP(H91,Matrix!B:D,3,FALSE)),"")</f>
        <v/>
      </c>
      <c r="B91" s="91" t="str">
        <f>IFERROR(AVERAGE(VLOOKUP(H91,Matrix!B:D,2,FALSE),VLOOKUP(F91,Matrix!B:D,3,FALSE)),"")</f>
        <v/>
      </c>
      <c r="C91" s="79">
        <f t="shared" si="5"/>
        <v>0</v>
      </c>
      <c r="D91" s="92" t="str">
        <f t="shared" si="4"/>
        <v/>
      </c>
      <c r="E91"/>
      <c r="F91"/>
      <c r="G91"/>
      <c r="H91"/>
      <c r="I91"/>
      <c r="J91"/>
      <c r="K91"/>
      <c r="L91" s="93" t="str">
        <f>IFERROR(VLOOKUP(F91,Matrix!B:X,11,FALSE)-VLOOKUP(H91,Matrix!B:X,11,FALSE),"")</f>
        <v/>
      </c>
      <c r="M91" s="94" t="str">
        <f>IFERROR(VLOOKUP(F91,Matrix!B:H,7,FALSE)-VLOOKUP(H91,Matrix!B:H,7,FALSE),"")</f>
        <v/>
      </c>
      <c r="N91" s="95" t="str">
        <f>IFERROR(VLOOKUP(F91,Matrix!B:E,2,FALSE)-VLOOKUP(H91,Matrix!B:E,2,FALSE),"")</f>
        <v/>
      </c>
      <c r="O91" s="96" t="str">
        <f>IFERROR(VLOOKUP(F91,Matrix!B:X,14,FALSE)-VLOOKUP(H91,Matrix!B:X,14,FALSE),"")</f>
        <v/>
      </c>
      <c r="P91" s="96" t="str">
        <f>IFERROR(VLOOKUP(F91,Matrix!B:X,15,FALSE)-VLOOKUP(H91,Matrix!B:X,15,FALSE),"")</f>
        <v/>
      </c>
      <c r="Q91" s="97">
        <f t="shared" si="6"/>
        <v>0</v>
      </c>
      <c r="R91" s="97" t="str">
        <f>IFERROR(VLOOKUP(E91&amp;F91,Data!A:F,6,FALSE),"")</f>
        <v/>
      </c>
      <c r="S91" s="98">
        <f t="shared" si="7"/>
        <v>0</v>
      </c>
      <c r="T91" s="97" t="str">
        <f>IFERROR(VLOOKUP(E91&amp;H91,Data!A:F,6,FALSE),"")</f>
        <v/>
      </c>
    </row>
    <row r="92" spans="1:20" x14ac:dyDescent="0.25">
      <c r="A92" s="91" t="str">
        <f>IFERROR(AVERAGE(VLOOKUP(F92,Matrix!B:D,2,FALSE),VLOOKUP(H92,Matrix!B:D,3,FALSE)),"")</f>
        <v/>
      </c>
      <c r="B92" s="91" t="str">
        <f>IFERROR(AVERAGE(VLOOKUP(H92,Matrix!B:D,2,FALSE),VLOOKUP(F92,Matrix!B:D,3,FALSE)),"")</f>
        <v/>
      </c>
      <c r="C92" s="79">
        <f t="shared" si="5"/>
        <v>0</v>
      </c>
      <c r="D92" s="92" t="str">
        <f t="shared" si="4"/>
        <v/>
      </c>
      <c r="E92"/>
      <c r="F92"/>
      <c r="G92"/>
      <c r="H92"/>
      <c r="I92"/>
      <c r="J92"/>
      <c r="K92"/>
      <c r="L92" s="93" t="str">
        <f>IFERROR(VLOOKUP(F92,Matrix!B:X,11,FALSE)-VLOOKUP(H92,Matrix!B:X,11,FALSE),"")</f>
        <v/>
      </c>
      <c r="M92" s="94" t="str">
        <f>IFERROR(VLOOKUP(F92,Matrix!B:H,7,FALSE)-VLOOKUP(H92,Matrix!B:H,7,FALSE),"")</f>
        <v/>
      </c>
      <c r="N92" s="95" t="str">
        <f>IFERROR(VLOOKUP(F92,Matrix!B:E,2,FALSE)-VLOOKUP(H92,Matrix!B:E,2,FALSE),"")</f>
        <v/>
      </c>
      <c r="O92" s="96" t="str">
        <f>IFERROR(VLOOKUP(F92,Matrix!B:X,14,FALSE)-VLOOKUP(H92,Matrix!B:X,14,FALSE),"")</f>
        <v/>
      </c>
      <c r="P92" s="96" t="str">
        <f>IFERROR(VLOOKUP(F92,Matrix!B:X,15,FALSE)-VLOOKUP(H92,Matrix!B:X,15,FALSE),"")</f>
        <v/>
      </c>
      <c r="Q92" s="97">
        <f t="shared" si="6"/>
        <v>0</v>
      </c>
      <c r="R92" s="97" t="str">
        <f>IFERROR(VLOOKUP(E92&amp;F92,Data!A:F,6,FALSE),"")</f>
        <v/>
      </c>
      <c r="S92" s="98">
        <f t="shared" si="7"/>
        <v>0</v>
      </c>
      <c r="T92" s="97" t="str">
        <f>IFERROR(VLOOKUP(E92&amp;H92,Data!A:F,6,FALSE),"")</f>
        <v/>
      </c>
    </row>
    <row r="93" spans="1:20" x14ac:dyDescent="0.25">
      <c r="A93" s="91" t="str">
        <f>IFERROR(AVERAGE(VLOOKUP(F93,Matrix!B:D,2,FALSE),VLOOKUP(H93,Matrix!B:D,3,FALSE)),"")</f>
        <v/>
      </c>
      <c r="B93" s="91" t="str">
        <f>IFERROR(AVERAGE(VLOOKUP(H93,Matrix!B:D,2,FALSE),VLOOKUP(F93,Matrix!B:D,3,FALSE)),"")</f>
        <v/>
      </c>
      <c r="C93" s="79">
        <f t="shared" si="5"/>
        <v>0</v>
      </c>
      <c r="D93" s="92" t="str">
        <f t="shared" si="4"/>
        <v/>
      </c>
      <c r="E93"/>
      <c r="F93"/>
      <c r="G93"/>
      <c r="H93"/>
      <c r="I93"/>
      <c r="J93"/>
      <c r="K93"/>
      <c r="L93" s="93" t="str">
        <f>IFERROR(VLOOKUP(F93,Matrix!B:X,11,FALSE)-VLOOKUP(H93,Matrix!B:X,11,FALSE),"")</f>
        <v/>
      </c>
      <c r="M93" s="94" t="str">
        <f>IFERROR(VLOOKUP(F93,Matrix!B:H,7,FALSE)-VLOOKUP(H93,Matrix!B:H,7,FALSE),"")</f>
        <v/>
      </c>
      <c r="N93" s="95" t="str">
        <f>IFERROR(VLOOKUP(F93,Matrix!B:E,2,FALSE)-VLOOKUP(H93,Matrix!B:E,2,FALSE),"")</f>
        <v/>
      </c>
      <c r="O93" s="96" t="str">
        <f>IFERROR(VLOOKUP(F93,Matrix!B:X,14,FALSE)-VLOOKUP(H93,Matrix!B:X,14,FALSE),"")</f>
        <v/>
      </c>
      <c r="P93" s="96" t="str">
        <f>IFERROR(VLOOKUP(F93,Matrix!B:X,15,FALSE)-VLOOKUP(H93,Matrix!B:X,15,FALSE),"")</f>
        <v/>
      </c>
      <c r="Q93" s="97">
        <f t="shared" si="6"/>
        <v>0</v>
      </c>
      <c r="R93" s="97" t="str">
        <f>IFERROR(VLOOKUP(E93&amp;F93,Data!A:F,6,FALSE),"")</f>
        <v/>
      </c>
      <c r="S93" s="98">
        <f t="shared" si="7"/>
        <v>0</v>
      </c>
      <c r="T93" s="97" t="str">
        <f>IFERROR(VLOOKUP(E93&amp;H93,Data!A:F,6,FALSE),"")</f>
        <v/>
      </c>
    </row>
    <row r="94" spans="1:20" x14ac:dyDescent="0.25">
      <c r="A94" s="91" t="str">
        <f>IFERROR(AVERAGE(VLOOKUP(F94,Matrix!B:D,2,FALSE),VLOOKUP(H94,Matrix!B:D,3,FALSE)),"")</f>
        <v/>
      </c>
      <c r="B94" s="91" t="str">
        <f>IFERROR(AVERAGE(VLOOKUP(H94,Matrix!B:D,2,FALSE),VLOOKUP(F94,Matrix!B:D,3,FALSE)),"")</f>
        <v/>
      </c>
      <c r="C94" s="79">
        <f t="shared" si="5"/>
        <v>0</v>
      </c>
      <c r="D94" s="92" t="str">
        <f t="shared" si="4"/>
        <v/>
      </c>
      <c r="E94"/>
      <c r="F94"/>
      <c r="G94"/>
      <c r="H94"/>
      <c r="I94"/>
      <c r="J94"/>
      <c r="K94"/>
      <c r="L94" s="93" t="str">
        <f>IFERROR(VLOOKUP(F94,Matrix!B:X,11,FALSE)-VLOOKUP(H94,Matrix!B:X,11,FALSE),"")</f>
        <v/>
      </c>
      <c r="M94" s="94" t="str">
        <f>IFERROR(VLOOKUP(F94,Matrix!B:H,7,FALSE)-VLOOKUP(H94,Matrix!B:H,7,FALSE),"")</f>
        <v/>
      </c>
      <c r="N94" s="95" t="str">
        <f>IFERROR(VLOOKUP(F94,Matrix!B:E,2,FALSE)-VLOOKUP(H94,Matrix!B:E,2,FALSE),"")</f>
        <v/>
      </c>
      <c r="O94" s="96" t="str">
        <f>IFERROR(VLOOKUP(F94,Matrix!B:X,14,FALSE)-VLOOKUP(H94,Matrix!B:X,14,FALSE),"")</f>
        <v/>
      </c>
      <c r="P94" s="96" t="str">
        <f>IFERROR(VLOOKUP(F94,Matrix!B:X,15,FALSE)-VLOOKUP(H94,Matrix!B:X,15,FALSE),"")</f>
        <v/>
      </c>
      <c r="Q94" s="97">
        <f t="shared" si="6"/>
        <v>0</v>
      </c>
      <c r="R94" s="97" t="str">
        <f>IFERROR(VLOOKUP(E94&amp;F94,Data!A:F,6,FALSE),"")</f>
        <v/>
      </c>
      <c r="S94" s="98">
        <f t="shared" si="7"/>
        <v>0</v>
      </c>
      <c r="T94" s="97" t="str">
        <f>IFERROR(VLOOKUP(E94&amp;H94,Data!A:F,6,FALSE),"")</f>
        <v/>
      </c>
    </row>
    <row r="95" spans="1:20" x14ac:dyDescent="0.25">
      <c r="A95" s="91" t="str">
        <f>IFERROR(AVERAGE(VLOOKUP(F95,Matrix!B:D,2,FALSE),VLOOKUP(H95,Matrix!B:D,3,FALSE)),"")</f>
        <v/>
      </c>
      <c r="B95" s="91" t="str">
        <f>IFERROR(AVERAGE(VLOOKUP(H95,Matrix!B:D,2,FALSE),VLOOKUP(F95,Matrix!B:D,3,FALSE)),"")</f>
        <v/>
      </c>
      <c r="C95" s="79">
        <f t="shared" si="5"/>
        <v>0</v>
      </c>
      <c r="D95" s="92" t="str">
        <f t="shared" si="4"/>
        <v/>
      </c>
      <c r="E95"/>
      <c r="F95"/>
      <c r="G95"/>
      <c r="H95"/>
      <c r="I95"/>
      <c r="J95"/>
      <c r="K95"/>
      <c r="L95" s="93" t="str">
        <f>IFERROR(VLOOKUP(F95,Matrix!B:X,11,FALSE)-VLOOKUP(H95,Matrix!B:X,11,FALSE),"")</f>
        <v/>
      </c>
      <c r="M95" s="94" t="str">
        <f>IFERROR(VLOOKUP(F95,Matrix!B:H,7,FALSE)-VLOOKUP(H95,Matrix!B:H,7,FALSE),"")</f>
        <v/>
      </c>
      <c r="N95" s="95" t="str">
        <f>IFERROR(VLOOKUP(F95,Matrix!B:E,2,FALSE)-VLOOKUP(H95,Matrix!B:E,2,FALSE),"")</f>
        <v/>
      </c>
      <c r="O95" s="96" t="str">
        <f>IFERROR(VLOOKUP(F95,Matrix!B:X,14,FALSE)-VLOOKUP(H95,Matrix!B:X,14,FALSE),"")</f>
        <v/>
      </c>
      <c r="P95" s="96" t="str">
        <f>IFERROR(VLOOKUP(F95,Matrix!B:X,15,FALSE)-VLOOKUP(H95,Matrix!B:X,15,FALSE),"")</f>
        <v/>
      </c>
      <c r="Q95" s="97">
        <f t="shared" si="6"/>
        <v>0</v>
      </c>
      <c r="R95" s="97" t="str">
        <f>IFERROR(VLOOKUP(E95&amp;F95,Data!A:F,6,FALSE),"")</f>
        <v/>
      </c>
      <c r="S95" s="98">
        <f t="shared" si="7"/>
        <v>0</v>
      </c>
      <c r="T95" s="97" t="str">
        <f>IFERROR(VLOOKUP(E95&amp;H95,Data!A:F,6,FALSE),"")</f>
        <v/>
      </c>
    </row>
    <row r="96" spans="1:20" x14ac:dyDescent="0.25">
      <c r="A96" s="91" t="str">
        <f>IFERROR(AVERAGE(VLOOKUP(F96,Matrix!B:D,2,FALSE),VLOOKUP(H96,Matrix!B:D,3,FALSE)),"")</f>
        <v/>
      </c>
      <c r="B96" s="91" t="str">
        <f>IFERROR(AVERAGE(VLOOKUP(H96,Matrix!B:D,2,FALSE),VLOOKUP(F96,Matrix!B:D,3,FALSE)),"")</f>
        <v/>
      </c>
      <c r="C96" s="79">
        <f t="shared" si="5"/>
        <v>0</v>
      </c>
      <c r="D96" s="92" t="str">
        <f t="shared" si="4"/>
        <v/>
      </c>
      <c r="E96"/>
      <c r="F96"/>
      <c r="G96"/>
      <c r="H96"/>
      <c r="I96"/>
      <c r="J96"/>
      <c r="K96"/>
      <c r="L96" s="93" t="str">
        <f>IFERROR(VLOOKUP(F96,Matrix!B:X,11,FALSE)-VLOOKUP(H96,Matrix!B:X,11,FALSE),"")</f>
        <v/>
      </c>
      <c r="M96" s="94" t="str">
        <f>IFERROR(VLOOKUP(F96,Matrix!B:H,7,FALSE)-VLOOKUP(H96,Matrix!B:H,7,FALSE),"")</f>
        <v/>
      </c>
      <c r="N96" s="95" t="str">
        <f>IFERROR(VLOOKUP(F96,Matrix!B:E,2,FALSE)-VLOOKUP(H96,Matrix!B:E,2,FALSE),"")</f>
        <v/>
      </c>
      <c r="O96" s="96" t="str">
        <f>IFERROR(VLOOKUP(F96,Matrix!B:X,14,FALSE)-VLOOKUP(H96,Matrix!B:X,14,FALSE),"")</f>
        <v/>
      </c>
      <c r="P96" s="96" t="str">
        <f>IFERROR(VLOOKUP(F96,Matrix!B:X,15,FALSE)-VLOOKUP(H96,Matrix!B:X,15,FALSE),"")</f>
        <v/>
      </c>
      <c r="Q96" s="97">
        <f t="shared" si="6"/>
        <v>0</v>
      </c>
      <c r="R96" s="97" t="str">
        <f>IFERROR(VLOOKUP(E96&amp;F96,Data!A:F,6,FALSE),"")</f>
        <v/>
      </c>
      <c r="S96" s="98">
        <f t="shared" si="7"/>
        <v>0</v>
      </c>
      <c r="T96" s="97" t="str">
        <f>IFERROR(VLOOKUP(E96&amp;H96,Data!A:F,6,FALSE),"")</f>
        <v/>
      </c>
    </row>
    <row r="97" spans="1:20" x14ac:dyDescent="0.25">
      <c r="A97" s="91" t="str">
        <f>IFERROR(AVERAGE(VLOOKUP(F97,Matrix!B:D,2,FALSE),VLOOKUP(H97,Matrix!B:D,3,FALSE)),"")</f>
        <v/>
      </c>
      <c r="B97" s="91" t="str">
        <f>IFERROR(AVERAGE(VLOOKUP(H97,Matrix!B:D,2,FALSE),VLOOKUP(F97,Matrix!B:D,3,FALSE)),"")</f>
        <v/>
      </c>
      <c r="C97" s="79">
        <f t="shared" si="5"/>
        <v>0</v>
      </c>
      <c r="D97" s="92" t="str">
        <f t="shared" si="4"/>
        <v/>
      </c>
      <c r="E97"/>
      <c r="F97"/>
      <c r="G97"/>
      <c r="H97"/>
      <c r="I97"/>
      <c r="J97"/>
      <c r="K97"/>
      <c r="L97" s="93" t="str">
        <f>IFERROR(VLOOKUP(F97,Matrix!B:X,11,FALSE)-VLOOKUP(H97,Matrix!B:X,11,FALSE),"")</f>
        <v/>
      </c>
      <c r="M97" s="94" t="str">
        <f>IFERROR(VLOOKUP(F97,Matrix!B:H,7,FALSE)-VLOOKUP(H97,Matrix!B:H,7,FALSE),"")</f>
        <v/>
      </c>
      <c r="N97" s="95" t="str">
        <f>IFERROR(VLOOKUP(F97,Matrix!B:E,2,FALSE)-VLOOKUP(H97,Matrix!B:E,2,FALSE),"")</f>
        <v/>
      </c>
      <c r="O97" s="96" t="str">
        <f>IFERROR(VLOOKUP(F97,Matrix!B:X,14,FALSE)-VLOOKUP(H97,Matrix!B:X,14,FALSE),"")</f>
        <v/>
      </c>
      <c r="P97" s="96" t="str">
        <f>IFERROR(VLOOKUP(F97,Matrix!B:X,15,FALSE)-VLOOKUP(H97,Matrix!B:X,15,FALSE),"")</f>
        <v/>
      </c>
      <c r="Q97" s="97">
        <f t="shared" si="6"/>
        <v>0</v>
      </c>
      <c r="R97" s="97" t="str">
        <f>IFERROR(VLOOKUP(E97&amp;F97,Data!A:F,6,FALSE),"")</f>
        <v/>
      </c>
      <c r="S97" s="98">
        <f t="shared" si="7"/>
        <v>0</v>
      </c>
      <c r="T97" s="97" t="str">
        <f>IFERROR(VLOOKUP(E97&amp;H97,Data!A:F,6,FALSE),"")</f>
        <v/>
      </c>
    </row>
    <row r="98" spans="1:20" x14ac:dyDescent="0.25">
      <c r="A98" s="91" t="str">
        <f>IFERROR(AVERAGE(VLOOKUP(F98,Matrix!B:D,2,FALSE),VLOOKUP(H98,Matrix!B:D,3,FALSE)),"")</f>
        <v/>
      </c>
      <c r="B98" s="91" t="str">
        <f>IFERROR(AVERAGE(VLOOKUP(H98,Matrix!B:D,2,FALSE),VLOOKUP(F98,Matrix!B:D,3,FALSE)),"")</f>
        <v/>
      </c>
      <c r="C98" s="79">
        <f t="shared" si="5"/>
        <v>0</v>
      </c>
      <c r="D98" s="92" t="str">
        <f t="shared" si="4"/>
        <v/>
      </c>
      <c r="E98"/>
      <c r="F98"/>
      <c r="G98"/>
      <c r="H98"/>
      <c r="I98"/>
      <c r="J98"/>
      <c r="K98"/>
      <c r="L98" s="93" t="str">
        <f>IFERROR(VLOOKUP(F98,Matrix!B:X,11,FALSE)-VLOOKUP(H98,Matrix!B:X,11,FALSE),"")</f>
        <v/>
      </c>
      <c r="M98" s="94" t="str">
        <f>IFERROR(VLOOKUP(F98,Matrix!B:H,7,FALSE)-VLOOKUP(H98,Matrix!B:H,7,FALSE),"")</f>
        <v/>
      </c>
      <c r="N98" s="95" t="str">
        <f>IFERROR(VLOOKUP(F98,Matrix!B:E,2,FALSE)-VLOOKUP(H98,Matrix!B:E,2,FALSE),"")</f>
        <v/>
      </c>
      <c r="O98" s="96" t="str">
        <f>IFERROR(VLOOKUP(F98,Matrix!B:X,14,FALSE)-VLOOKUP(H98,Matrix!B:X,14,FALSE),"")</f>
        <v/>
      </c>
      <c r="P98" s="96" t="str">
        <f>IFERROR(VLOOKUP(F98,Matrix!B:X,15,FALSE)-VLOOKUP(H98,Matrix!B:X,15,FALSE),"")</f>
        <v/>
      </c>
      <c r="Q98" s="97">
        <f t="shared" si="6"/>
        <v>0</v>
      </c>
      <c r="R98" s="97" t="str">
        <f>IFERROR(VLOOKUP(E98&amp;F98,Data!A:F,6,FALSE),"")</f>
        <v/>
      </c>
      <c r="S98" s="98">
        <f t="shared" si="7"/>
        <v>0</v>
      </c>
      <c r="T98" s="97" t="str">
        <f>IFERROR(VLOOKUP(E98&amp;H98,Data!A:F,6,FALSE),"")</f>
        <v/>
      </c>
    </row>
    <row r="99" spans="1:20" x14ac:dyDescent="0.25">
      <c r="A99" s="91" t="str">
        <f>IFERROR(AVERAGE(VLOOKUP(F99,Matrix!B:D,2,FALSE),VLOOKUP(H99,Matrix!B:D,3,FALSE)),"")</f>
        <v/>
      </c>
      <c r="B99" s="91" t="str">
        <f>IFERROR(AVERAGE(VLOOKUP(H99,Matrix!B:D,2,FALSE),VLOOKUP(F99,Matrix!B:D,3,FALSE)),"")</f>
        <v/>
      </c>
      <c r="C99" s="79">
        <f t="shared" si="5"/>
        <v>0</v>
      </c>
      <c r="D99" s="92" t="str">
        <f t="shared" si="4"/>
        <v/>
      </c>
      <c r="E99"/>
      <c r="F99"/>
      <c r="G99"/>
      <c r="H99"/>
      <c r="I99"/>
      <c r="J99"/>
      <c r="K99"/>
      <c r="L99" s="93" t="str">
        <f>IFERROR(VLOOKUP(F99,Matrix!B:X,11,FALSE)-VLOOKUP(H99,Matrix!B:X,11,FALSE),"")</f>
        <v/>
      </c>
      <c r="M99" s="94" t="str">
        <f>IFERROR(VLOOKUP(F99,Matrix!B:H,7,FALSE)-VLOOKUP(H99,Matrix!B:H,7,FALSE),"")</f>
        <v/>
      </c>
      <c r="N99" s="95" t="str">
        <f>IFERROR(VLOOKUP(F99,Matrix!B:E,2,FALSE)-VLOOKUP(H99,Matrix!B:E,2,FALSE),"")</f>
        <v/>
      </c>
      <c r="O99" s="96" t="str">
        <f>IFERROR(VLOOKUP(F99,Matrix!B:X,14,FALSE)-VLOOKUP(H99,Matrix!B:X,14,FALSE),"")</f>
        <v/>
      </c>
      <c r="P99" s="96" t="str">
        <f>IFERROR(VLOOKUP(F99,Matrix!B:X,15,FALSE)-VLOOKUP(H99,Matrix!B:X,15,FALSE),"")</f>
        <v/>
      </c>
      <c r="Q99" s="97">
        <f t="shared" si="6"/>
        <v>0</v>
      </c>
      <c r="R99" s="97" t="str">
        <f>IFERROR(VLOOKUP(E99&amp;F99,Data!A:F,6,FALSE),"")</f>
        <v/>
      </c>
      <c r="S99" s="98">
        <f t="shared" si="7"/>
        <v>0</v>
      </c>
      <c r="T99" s="97" t="str">
        <f>IFERROR(VLOOKUP(E99&amp;H99,Data!A:F,6,FALSE),"")</f>
        <v/>
      </c>
    </row>
    <row r="100" spans="1:20" x14ac:dyDescent="0.25">
      <c r="A100" s="91" t="str">
        <f>IFERROR(AVERAGE(VLOOKUP(F100,Matrix!B:D,2,FALSE),VLOOKUP(H100,Matrix!B:D,3,FALSE)),"")</f>
        <v/>
      </c>
      <c r="B100" s="91" t="str">
        <f>IFERROR(AVERAGE(VLOOKUP(H100,Matrix!B:D,2,FALSE),VLOOKUP(F100,Matrix!B:D,3,FALSE)),"")</f>
        <v/>
      </c>
      <c r="C100" s="79">
        <f t="shared" si="5"/>
        <v>0</v>
      </c>
      <c r="D100" s="92" t="str">
        <f t="shared" si="4"/>
        <v/>
      </c>
      <c r="E100"/>
      <c r="F100"/>
      <c r="G100"/>
      <c r="H100"/>
      <c r="I100"/>
      <c r="J100"/>
      <c r="K100"/>
      <c r="L100" s="93" t="str">
        <f>IFERROR(VLOOKUP(F100,Matrix!B:X,11,FALSE)-VLOOKUP(H100,Matrix!B:X,11,FALSE),"")</f>
        <v/>
      </c>
      <c r="M100" s="94" t="str">
        <f>IFERROR(VLOOKUP(F100,Matrix!B:H,7,FALSE)-VLOOKUP(H100,Matrix!B:H,7,FALSE),"")</f>
        <v/>
      </c>
      <c r="N100" s="95" t="str">
        <f>IFERROR(VLOOKUP(F100,Matrix!B:E,2,FALSE)-VLOOKUP(H100,Matrix!B:E,2,FALSE),"")</f>
        <v/>
      </c>
      <c r="O100" s="96" t="str">
        <f>IFERROR(VLOOKUP(F100,Matrix!B:X,14,FALSE)-VLOOKUP(H100,Matrix!B:X,14,FALSE),"")</f>
        <v/>
      </c>
      <c r="P100" s="96" t="str">
        <f>IFERROR(VLOOKUP(F100,Matrix!B:X,15,FALSE)-VLOOKUP(H100,Matrix!B:X,15,FALSE),"")</f>
        <v/>
      </c>
      <c r="Q100" s="97">
        <f t="shared" si="6"/>
        <v>0</v>
      </c>
      <c r="R100" s="97" t="str">
        <f>IFERROR(VLOOKUP(E100&amp;F100,Data!A:F,6,FALSE),"")</f>
        <v/>
      </c>
      <c r="S100" s="98">
        <f t="shared" si="7"/>
        <v>0</v>
      </c>
      <c r="T100" s="97" t="str">
        <f>IFERROR(VLOOKUP(E100&amp;H100,Data!A:F,6,FALSE),"")</f>
        <v/>
      </c>
    </row>
    <row r="101" spans="1:20" x14ac:dyDescent="0.25">
      <c r="A101" s="91" t="str">
        <f>IFERROR(AVERAGE(VLOOKUP(F101,Matrix!B:D,2,FALSE),VLOOKUP(H101,Matrix!B:D,3,FALSE)),"")</f>
        <v/>
      </c>
      <c r="B101" s="91" t="str">
        <f>IFERROR(AVERAGE(VLOOKUP(H101,Matrix!B:D,2,FALSE),VLOOKUP(F101,Matrix!B:D,3,FALSE)),"")</f>
        <v/>
      </c>
      <c r="C101" s="79">
        <f t="shared" si="5"/>
        <v>0</v>
      </c>
      <c r="D101" s="92" t="str">
        <f t="shared" si="4"/>
        <v/>
      </c>
      <c r="E101"/>
      <c r="F101"/>
      <c r="G101"/>
      <c r="H101"/>
      <c r="I101"/>
      <c r="J101"/>
      <c r="K101"/>
      <c r="L101" s="93" t="str">
        <f>IFERROR(VLOOKUP(F101,Matrix!B:X,11,FALSE)-VLOOKUP(H101,Matrix!B:X,11,FALSE),"")</f>
        <v/>
      </c>
      <c r="M101" s="94" t="str">
        <f>IFERROR(VLOOKUP(F101,Matrix!B:H,7,FALSE)-VLOOKUP(H101,Matrix!B:H,7,FALSE),"")</f>
        <v/>
      </c>
      <c r="N101" s="95" t="str">
        <f>IFERROR(VLOOKUP(F101,Matrix!B:E,2,FALSE)-VLOOKUP(H101,Matrix!B:E,2,FALSE),"")</f>
        <v/>
      </c>
      <c r="O101" s="96" t="str">
        <f>IFERROR(VLOOKUP(F101,Matrix!B:X,14,FALSE)-VLOOKUP(H101,Matrix!B:X,14,FALSE),"")</f>
        <v/>
      </c>
      <c r="P101" s="96" t="str">
        <f>IFERROR(VLOOKUP(F101,Matrix!B:X,15,FALSE)-VLOOKUP(H101,Matrix!B:X,15,FALSE),"")</f>
        <v/>
      </c>
      <c r="Q101" s="97">
        <f t="shared" si="6"/>
        <v>0</v>
      </c>
      <c r="R101" s="97" t="str">
        <f>IFERROR(VLOOKUP(E101&amp;F101,Data!A:F,6,FALSE),"")</f>
        <v/>
      </c>
      <c r="S101" s="98">
        <f t="shared" si="7"/>
        <v>0</v>
      </c>
      <c r="T101" s="97" t="str">
        <f>IFERROR(VLOOKUP(E101&amp;H101,Data!A:F,6,FALSE),"")</f>
        <v/>
      </c>
    </row>
    <row r="102" spans="1:20" x14ac:dyDescent="0.25">
      <c r="A102" s="91" t="str">
        <f>IFERROR(AVERAGE(VLOOKUP(F102,Matrix!B:D,2,FALSE),VLOOKUP(H102,Matrix!B:D,3,FALSE)),"")</f>
        <v/>
      </c>
      <c r="B102" s="91" t="str">
        <f>IFERROR(AVERAGE(VLOOKUP(H102,Matrix!B:D,2,FALSE),VLOOKUP(F102,Matrix!B:D,3,FALSE)),"")</f>
        <v/>
      </c>
      <c r="C102" s="79">
        <f t="shared" si="5"/>
        <v>0</v>
      </c>
      <c r="D102" s="92" t="str">
        <f t="shared" si="4"/>
        <v/>
      </c>
      <c r="E102"/>
      <c r="F102"/>
      <c r="G102"/>
      <c r="H102"/>
      <c r="I102"/>
      <c r="J102"/>
      <c r="K102"/>
      <c r="L102" s="93" t="str">
        <f>IFERROR(VLOOKUP(F102,Matrix!B:X,11,FALSE)-VLOOKUP(H102,Matrix!B:X,11,FALSE),"")</f>
        <v/>
      </c>
      <c r="M102" s="94" t="str">
        <f>IFERROR(VLOOKUP(F102,Matrix!B:H,7,FALSE)-VLOOKUP(H102,Matrix!B:H,7,FALSE),"")</f>
        <v/>
      </c>
      <c r="N102" s="95" t="str">
        <f>IFERROR(VLOOKUP(F102,Matrix!B:E,2,FALSE)-VLOOKUP(H102,Matrix!B:E,2,FALSE),"")</f>
        <v/>
      </c>
      <c r="O102" s="96" t="str">
        <f>IFERROR(VLOOKUP(F102,Matrix!B:X,14,FALSE)-VLOOKUP(H102,Matrix!B:X,14,FALSE),"")</f>
        <v/>
      </c>
      <c r="P102" s="96" t="str">
        <f>IFERROR(VLOOKUP(F102,Matrix!B:X,15,FALSE)-VLOOKUP(H102,Matrix!B:X,15,FALSE),"")</f>
        <v/>
      </c>
      <c r="Q102" s="97">
        <f t="shared" si="6"/>
        <v>0</v>
      </c>
      <c r="R102" s="97" t="str">
        <f>IFERROR(VLOOKUP(E102&amp;F102,Data!A:F,6,FALSE),"")</f>
        <v/>
      </c>
      <c r="S102" s="98">
        <f t="shared" si="7"/>
        <v>0</v>
      </c>
      <c r="T102" s="97" t="str">
        <f>IFERROR(VLOOKUP(E102&amp;H102,Data!A:F,6,FALSE),"")</f>
        <v/>
      </c>
    </row>
    <row r="103" spans="1:20" x14ac:dyDescent="0.25">
      <c r="A103" s="91" t="str">
        <f>IFERROR(AVERAGE(VLOOKUP(F103,Matrix!B:D,2,FALSE),VLOOKUP(H103,Matrix!B:D,3,FALSE)),"")</f>
        <v/>
      </c>
      <c r="B103" s="91" t="str">
        <f>IFERROR(AVERAGE(VLOOKUP(H103,Matrix!B:D,2,FALSE),VLOOKUP(F103,Matrix!B:D,3,FALSE)),"")</f>
        <v/>
      </c>
      <c r="C103" s="79">
        <f t="shared" si="5"/>
        <v>0</v>
      </c>
      <c r="D103" s="92" t="str">
        <f t="shared" si="4"/>
        <v/>
      </c>
      <c r="E103"/>
      <c r="F103"/>
      <c r="G103"/>
      <c r="H103"/>
      <c r="I103"/>
      <c r="J103"/>
      <c r="K103"/>
      <c r="L103" s="93" t="str">
        <f>IFERROR(VLOOKUP(F103,Matrix!B:X,11,FALSE)-VLOOKUP(H103,Matrix!B:X,11,FALSE),"")</f>
        <v/>
      </c>
      <c r="M103" s="94" t="str">
        <f>IFERROR(VLOOKUP(F103,Matrix!B:H,7,FALSE)-VLOOKUP(H103,Matrix!B:H,7,FALSE),"")</f>
        <v/>
      </c>
      <c r="N103" s="95" t="str">
        <f>IFERROR(VLOOKUP(F103,Matrix!B:E,2,FALSE)-VLOOKUP(H103,Matrix!B:E,2,FALSE),"")</f>
        <v/>
      </c>
      <c r="O103" s="96" t="str">
        <f>IFERROR(VLOOKUP(F103,Matrix!B:X,14,FALSE)-VLOOKUP(H103,Matrix!B:X,14,FALSE),"")</f>
        <v/>
      </c>
      <c r="P103" s="96" t="str">
        <f>IFERROR(VLOOKUP(F103,Matrix!B:X,15,FALSE)-VLOOKUP(H103,Matrix!B:X,15,FALSE),"")</f>
        <v/>
      </c>
      <c r="Q103" s="97">
        <f t="shared" si="6"/>
        <v>0</v>
      </c>
      <c r="R103" s="97" t="str">
        <f>IFERROR(VLOOKUP(E103&amp;F103,Data!A:F,6,FALSE),"")</f>
        <v/>
      </c>
      <c r="S103" s="98">
        <f t="shared" si="7"/>
        <v>0</v>
      </c>
      <c r="T103" s="97" t="str">
        <f>IFERROR(VLOOKUP(E103&amp;H103,Data!A:F,6,FALSE),"")</f>
        <v/>
      </c>
    </row>
    <row r="104" spans="1:20" x14ac:dyDescent="0.25">
      <c r="A104" s="91" t="str">
        <f>IFERROR(AVERAGE(VLOOKUP(F104,Matrix!B:D,2,FALSE),VLOOKUP(H104,Matrix!B:D,3,FALSE)),"")</f>
        <v/>
      </c>
      <c r="B104" s="91" t="str">
        <f>IFERROR(AVERAGE(VLOOKUP(H104,Matrix!B:D,2,FALSE),VLOOKUP(F104,Matrix!B:D,3,FALSE)),"")</f>
        <v/>
      </c>
      <c r="C104" s="79">
        <f t="shared" si="5"/>
        <v>0</v>
      </c>
      <c r="D104" s="92" t="str">
        <f t="shared" si="4"/>
        <v/>
      </c>
      <c r="E104"/>
      <c r="F104"/>
      <c r="G104"/>
      <c r="H104"/>
      <c r="I104"/>
      <c r="J104"/>
      <c r="K104"/>
      <c r="L104" s="93" t="str">
        <f>IFERROR(VLOOKUP(F104,Matrix!B:X,11,FALSE)-VLOOKUP(H104,Matrix!B:X,11,FALSE),"")</f>
        <v/>
      </c>
      <c r="M104" s="94" t="str">
        <f>IFERROR(VLOOKUP(F104,Matrix!B:H,7,FALSE)-VLOOKUP(H104,Matrix!B:H,7,FALSE),"")</f>
        <v/>
      </c>
      <c r="N104" s="95" t="str">
        <f>IFERROR(VLOOKUP(F104,Matrix!B:E,2,FALSE)-VLOOKUP(H104,Matrix!B:E,2,FALSE),"")</f>
        <v/>
      </c>
      <c r="O104" s="96" t="str">
        <f>IFERROR(VLOOKUP(F104,Matrix!B:X,14,FALSE)-VLOOKUP(H104,Matrix!B:X,14,FALSE),"")</f>
        <v/>
      </c>
      <c r="P104" s="96" t="str">
        <f>IFERROR(VLOOKUP(F104,Matrix!B:X,15,FALSE)-VLOOKUP(H104,Matrix!B:X,15,FALSE),"")</f>
        <v/>
      </c>
      <c r="Q104" s="97">
        <f t="shared" si="6"/>
        <v>0</v>
      </c>
      <c r="R104" s="97" t="str">
        <f>IFERROR(VLOOKUP(E104&amp;F104,Data!A:F,6,FALSE),"")</f>
        <v/>
      </c>
      <c r="S104" s="98">
        <f t="shared" si="7"/>
        <v>0</v>
      </c>
      <c r="T104" s="97" t="str">
        <f>IFERROR(VLOOKUP(E104&amp;H104,Data!A:F,6,FALSE),"")</f>
        <v/>
      </c>
    </row>
    <row r="105" spans="1:20" x14ac:dyDescent="0.25">
      <c r="A105" s="91" t="str">
        <f>IFERROR(AVERAGE(VLOOKUP(F105,Matrix!B:D,2,FALSE),VLOOKUP(H105,Matrix!B:D,3,FALSE)),"")</f>
        <v/>
      </c>
      <c r="B105" s="91" t="str">
        <f>IFERROR(AVERAGE(VLOOKUP(H105,Matrix!B:D,2,FALSE),VLOOKUP(F105,Matrix!B:D,3,FALSE)),"")</f>
        <v/>
      </c>
      <c r="C105" s="79">
        <f t="shared" si="5"/>
        <v>0</v>
      </c>
      <c r="D105" s="92" t="str">
        <f t="shared" si="4"/>
        <v/>
      </c>
      <c r="E105"/>
      <c r="F105"/>
      <c r="G105"/>
      <c r="H105"/>
      <c r="I105"/>
      <c r="J105"/>
      <c r="K105"/>
      <c r="L105" s="93" t="str">
        <f>IFERROR(VLOOKUP(F105,Matrix!B:X,11,FALSE)-VLOOKUP(H105,Matrix!B:X,11,FALSE),"")</f>
        <v/>
      </c>
      <c r="M105" s="94" t="str">
        <f>IFERROR(VLOOKUP(F105,Matrix!B:H,7,FALSE)-VLOOKUP(H105,Matrix!B:H,7,FALSE),"")</f>
        <v/>
      </c>
      <c r="N105" s="95" t="str">
        <f>IFERROR(VLOOKUP(F105,Matrix!B:E,2,FALSE)-VLOOKUP(H105,Matrix!B:E,2,FALSE),"")</f>
        <v/>
      </c>
      <c r="O105" s="96" t="str">
        <f>IFERROR(VLOOKUP(F105,Matrix!B:X,14,FALSE)-VLOOKUP(H105,Matrix!B:X,14,FALSE),"")</f>
        <v/>
      </c>
      <c r="P105" s="96" t="str">
        <f>IFERROR(VLOOKUP(F105,Matrix!B:X,15,FALSE)-VLOOKUP(H105,Matrix!B:X,15,FALSE),"")</f>
        <v/>
      </c>
      <c r="Q105" s="97">
        <f t="shared" si="6"/>
        <v>0</v>
      </c>
      <c r="R105" s="97" t="str">
        <f>IFERROR(VLOOKUP(E105&amp;F105,Data!A:F,6,FALSE),"")</f>
        <v/>
      </c>
      <c r="S105" s="98">
        <f t="shared" si="7"/>
        <v>0</v>
      </c>
      <c r="T105" s="97" t="str">
        <f>IFERROR(VLOOKUP(E105&amp;H105,Data!A:F,6,FALSE),"")</f>
        <v/>
      </c>
    </row>
    <row r="106" spans="1:20" x14ac:dyDescent="0.25">
      <c r="A106" s="91" t="str">
        <f>IFERROR(AVERAGE(VLOOKUP(F106,Matrix!B:D,2,FALSE),VLOOKUP(H106,Matrix!B:D,3,FALSE)),"")</f>
        <v/>
      </c>
      <c r="B106" s="91" t="str">
        <f>IFERROR(AVERAGE(VLOOKUP(H106,Matrix!B:D,2,FALSE),VLOOKUP(F106,Matrix!B:D,3,FALSE)),"")</f>
        <v/>
      </c>
      <c r="C106" s="79">
        <f t="shared" si="5"/>
        <v>0</v>
      </c>
      <c r="D106" s="92" t="str">
        <f t="shared" si="4"/>
        <v/>
      </c>
      <c r="E106"/>
      <c r="F106"/>
      <c r="G106"/>
      <c r="H106"/>
      <c r="I106"/>
      <c r="J106"/>
      <c r="K106"/>
      <c r="L106" s="93" t="str">
        <f>IFERROR(VLOOKUP(F106,Matrix!B:X,11,FALSE)-VLOOKUP(H106,Matrix!B:X,11,FALSE),"")</f>
        <v/>
      </c>
      <c r="M106" s="94" t="str">
        <f>IFERROR(VLOOKUP(F106,Matrix!B:H,7,FALSE)-VLOOKUP(H106,Matrix!B:H,7,FALSE),"")</f>
        <v/>
      </c>
      <c r="N106" s="95" t="str">
        <f>IFERROR(VLOOKUP(F106,Matrix!B:E,2,FALSE)-VLOOKUP(H106,Matrix!B:E,2,FALSE),"")</f>
        <v/>
      </c>
      <c r="O106" s="96" t="str">
        <f>IFERROR(VLOOKUP(F106,Matrix!B:X,14,FALSE)-VLOOKUP(H106,Matrix!B:X,14,FALSE),"")</f>
        <v/>
      </c>
      <c r="P106" s="96" t="str">
        <f>IFERROR(VLOOKUP(F106,Matrix!B:X,15,FALSE)-VLOOKUP(H106,Matrix!B:X,15,FALSE),"")</f>
        <v/>
      </c>
      <c r="Q106" s="97">
        <f t="shared" si="6"/>
        <v>0</v>
      </c>
      <c r="R106" s="97" t="str">
        <f>IFERROR(VLOOKUP(E106&amp;F106,Data!A:F,6,FALSE),"")</f>
        <v/>
      </c>
      <c r="S106" s="98">
        <f t="shared" si="7"/>
        <v>0</v>
      </c>
      <c r="T106" s="97" t="str">
        <f>IFERROR(VLOOKUP(E106&amp;H106,Data!A:F,6,FALSE),"")</f>
        <v/>
      </c>
    </row>
    <row r="107" spans="1:20" x14ac:dyDescent="0.25">
      <c r="A107" s="91" t="str">
        <f>IFERROR(AVERAGE(VLOOKUP(F107,Matrix!B:D,2,FALSE),VLOOKUP(H107,Matrix!B:D,3,FALSE)),"")</f>
        <v/>
      </c>
      <c r="B107" s="91" t="str">
        <f>IFERROR(AVERAGE(VLOOKUP(H107,Matrix!B:D,2,FALSE),VLOOKUP(F107,Matrix!B:D,3,FALSE)),"")</f>
        <v/>
      </c>
      <c r="C107" s="79">
        <f t="shared" si="5"/>
        <v>0</v>
      </c>
      <c r="D107" s="92" t="str">
        <f t="shared" si="4"/>
        <v/>
      </c>
      <c r="E107"/>
      <c r="F107"/>
      <c r="G107"/>
      <c r="H107"/>
      <c r="I107"/>
      <c r="J107"/>
      <c r="K107"/>
      <c r="L107" s="93" t="str">
        <f>IFERROR(VLOOKUP(F107,Matrix!B:X,11,FALSE)-VLOOKUP(H107,Matrix!B:X,11,FALSE),"")</f>
        <v/>
      </c>
      <c r="M107" s="94" t="str">
        <f>IFERROR(VLOOKUP(F107,Matrix!B:H,7,FALSE)-VLOOKUP(H107,Matrix!B:H,7,FALSE),"")</f>
        <v/>
      </c>
      <c r="N107" s="95" t="str">
        <f>IFERROR(VLOOKUP(F107,Matrix!B:E,2,FALSE)-VLOOKUP(H107,Matrix!B:E,2,FALSE),"")</f>
        <v/>
      </c>
      <c r="O107" s="96" t="str">
        <f>IFERROR(VLOOKUP(F107,Matrix!B:X,14,FALSE)-VLOOKUP(H107,Matrix!B:X,14,FALSE),"")</f>
        <v/>
      </c>
      <c r="P107" s="96" t="str">
        <f>IFERROR(VLOOKUP(F107,Matrix!B:X,15,FALSE)-VLOOKUP(H107,Matrix!B:X,15,FALSE),"")</f>
        <v/>
      </c>
      <c r="Q107" s="97">
        <f t="shared" si="6"/>
        <v>0</v>
      </c>
      <c r="R107" s="97" t="str">
        <f>IFERROR(VLOOKUP(E107&amp;F107,Data!A:F,6,FALSE),"")</f>
        <v/>
      </c>
      <c r="S107" s="98">
        <f t="shared" si="7"/>
        <v>0</v>
      </c>
      <c r="T107" s="97" t="str">
        <f>IFERROR(VLOOKUP(E107&amp;H107,Data!A:F,6,FALSE),"")</f>
        <v/>
      </c>
    </row>
    <row r="108" spans="1:20" x14ac:dyDescent="0.25">
      <c r="A108" s="91" t="str">
        <f>IFERROR(AVERAGE(VLOOKUP(F108,Matrix!B:D,2,FALSE),VLOOKUP(H108,Matrix!B:D,3,FALSE)),"")</f>
        <v/>
      </c>
      <c r="B108" s="91" t="str">
        <f>IFERROR(AVERAGE(VLOOKUP(H108,Matrix!B:D,2,FALSE),VLOOKUP(F108,Matrix!B:D,3,FALSE)),"")</f>
        <v/>
      </c>
      <c r="C108" s="79">
        <f t="shared" si="5"/>
        <v>0</v>
      </c>
      <c r="D108" s="92" t="str">
        <f t="shared" si="4"/>
        <v/>
      </c>
      <c r="E108"/>
      <c r="F108"/>
      <c r="G108"/>
      <c r="H108"/>
      <c r="I108"/>
      <c r="J108"/>
      <c r="K108"/>
      <c r="L108" s="93" t="str">
        <f>IFERROR(VLOOKUP(F108,Matrix!B:X,11,FALSE)-VLOOKUP(H108,Matrix!B:X,11,FALSE),"")</f>
        <v/>
      </c>
      <c r="M108" s="94" t="str">
        <f>IFERROR(VLOOKUP(F108,Matrix!B:H,7,FALSE)-VLOOKUP(H108,Matrix!B:H,7,FALSE),"")</f>
        <v/>
      </c>
      <c r="N108" s="95" t="str">
        <f>IFERROR(VLOOKUP(F108,Matrix!B:E,2,FALSE)-VLOOKUP(H108,Matrix!B:E,2,FALSE),"")</f>
        <v/>
      </c>
      <c r="O108" s="96" t="str">
        <f>IFERROR(VLOOKUP(F108,Matrix!B:X,14,FALSE)-VLOOKUP(H108,Matrix!B:X,14,FALSE),"")</f>
        <v/>
      </c>
      <c r="P108" s="96" t="str">
        <f>IFERROR(VLOOKUP(F108,Matrix!B:X,15,FALSE)-VLOOKUP(H108,Matrix!B:X,15,FALSE),"")</f>
        <v/>
      </c>
      <c r="Q108" s="97">
        <f t="shared" si="6"/>
        <v>0</v>
      </c>
      <c r="R108" s="97" t="str">
        <f>IFERROR(VLOOKUP(E108&amp;F108,Data!A:F,6,FALSE),"")</f>
        <v/>
      </c>
      <c r="S108" s="98">
        <f t="shared" si="7"/>
        <v>0</v>
      </c>
      <c r="T108" s="97" t="str">
        <f>IFERROR(VLOOKUP(E108&amp;H108,Data!A:F,6,FALSE),"")</f>
        <v/>
      </c>
    </row>
    <row r="109" spans="1:20" x14ac:dyDescent="0.25">
      <c r="A109" s="91" t="str">
        <f>IFERROR(AVERAGE(VLOOKUP(F109,Matrix!B:D,2,FALSE),VLOOKUP(H109,Matrix!B:D,3,FALSE)),"")</f>
        <v/>
      </c>
      <c r="B109" s="91" t="str">
        <f>IFERROR(AVERAGE(VLOOKUP(H109,Matrix!B:D,2,FALSE),VLOOKUP(F109,Matrix!B:D,3,FALSE)),"")</f>
        <v/>
      </c>
      <c r="C109" s="79">
        <f t="shared" si="5"/>
        <v>0</v>
      </c>
      <c r="D109" s="92" t="str">
        <f t="shared" si="4"/>
        <v/>
      </c>
      <c r="E109"/>
      <c r="F109"/>
      <c r="G109"/>
      <c r="H109"/>
      <c r="I109"/>
      <c r="J109"/>
      <c r="K109"/>
      <c r="L109" s="93" t="str">
        <f>IFERROR(VLOOKUP(F109,Matrix!B:X,11,FALSE)-VLOOKUP(H109,Matrix!B:X,11,FALSE),"")</f>
        <v/>
      </c>
      <c r="M109" s="94" t="str">
        <f>IFERROR(VLOOKUP(F109,Matrix!B:H,7,FALSE)-VLOOKUP(H109,Matrix!B:H,7,FALSE),"")</f>
        <v/>
      </c>
      <c r="N109" s="95" t="str">
        <f>IFERROR(VLOOKUP(F109,Matrix!B:E,2,FALSE)-VLOOKUP(H109,Matrix!B:E,2,FALSE),"")</f>
        <v/>
      </c>
      <c r="O109" s="96" t="str">
        <f>IFERROR(VLOOKUP(F109,Matrix!B:X,14,FALSE)-VLOOKUP(H109,Matrix!B:X,14,FALSE),"")</f>
        <v/>
      </c>
      <c r="P109" s="96" t="str">
        <f>IFERROR(VLOOKUP(F109,Matrix!B:X,15,FALSE)-VLOOKUP(H109,Matrix!B:X,15,FALSE),"")</f>
        <v/>
      </c>
      <c r="Q109" s="97">
        <f t="shared" si="6"/>
        <v>0</v>
      </c>
      <c r="R109" s="97" t="str">
        <f>IFERROR(VLOOKUP(E109&amp;F109,Data!A:F,6,FALSE),"")</f>
        <v/>
      </c>
      <c r="S109" s="98">
        <f t="shared" si="7"/>
        <v>0</v>
      </c>
      <c r="T109" s="97" t="str">
        <f>IFERROR(VLOOKUP(E109&amp;H109,Data!A:F,6,FALSE),"")</f>
        <v/>
      </c>
    </row>
    <row r="110" spans="1:20" x14ac:dyDescent="0.25">
      <c r="A110" s="91" t="str">
        <f>IFERROR(AVERAGE(VLOOKUP(F110,Matrix!B:D,2,FALSE),VLOOKUP(H110,Matrix!B:D,3,FALSE)),"")</f>
        <v/>
      </c>
      <c r="B110" s="91" t="str">
        <f>IFERROR(AVERAGE(VLOOKUP(H110,Matrix!B:D,2,FALSE),VLOOKUP(F110,Matrix!B:D,3,FALSE)),"")</f>
        <v/>
      </c>
      <c r="C110" s="79">
        <f t="shared" si="5"/>
        <v>0</v>
      </c>
      <c r="D110" s="92" t="str">
        <f t="shared" si="4"/>
        <v/>
      </c>
      <c r="E110"/>
      <c r="F110"/>
      <c r="G110"/>
      <c r="H110"/>
      <c r="I110"/>
      <c r="J110"/>
      <c r="K110"/>
      <c r="L110" s="93" t="str">
        <f>IFERROR(VLOOKUP(F110,Matrix!B:X,11,FALSE)-VLOOKUP(H110,Matrix!B:X,11,FALSE),"")</f>
        <v/>
      </c>
      <c r="M110" s="94" t="str">
        <f>IFERROR(VLOOKUP(F110,Matrix!B:H,7,FALSE)-VLOOKUP(H110,Matrix!B:H,7,FALSE),"")</f>
        <v/>
      </c>
      <c r="N110" s="95" t="str">
        <f>IFERROR(VLOOKUP(F110,Matrix!B:E,2,FALSE)-VLOOKUP(H110,Matrix!B:E,2,FALSE),"")</f>
        <v/>
      </c>
      <c r="O110" s="96" t="str">
        <f>IFERROR(VLOOKUP(F110,Matrix!B:X,14,FALSE)-VLOOKUP(H110,Matrix!B:X,14,FALSE),"")</f>
        <v/>
      </c>
      <c r="P110" s="96" t="str">
        <f>IFERROR(VLOOKUP(F110,Matrix!B:X,15,FALSE)-VLOOKUP(H110,Matrix!B:X,15,FALSE),"")</f>
        <v/>
      </c>
      <c r="Q110" s="97">
        <f t="shared" si="6"/>
        <v>0</v>
      </c>
      <c r="R110" s="97" t="str">
        <f>IFERROR(VLOOKUP(E110&amp;F110,Data!A:F,6,FALSE),"")</f>
        <v/>
      </c>
      <c r="S110" s="98">
        <f t="shared" si="7"/>
        <v>0</v>
      </c>
      <c r="T110" s="97" t="str">
        <f>IFERROR(VLOOKUP(E110&amp;H110,Data!A:F,6,FALSE),"")</f>
        <v/>
      </c>
    </row>
    <row r="111" spans="1:20" x14ac:dyDescent="0.25">
      <c r="A111" s="91" t="str">
        <f>IFERROR(AVERAGE(VLOOKUP(F111,Matrix!B:D,2,FALSE),VLOOKUP(H111,Matrix!B:D,3,FALSE)),"")</f>
        <v/>
      </c>
      <c r="B111" s="91" t="str">
        <f>IFERROR(AVERAGE(VLOOKUP(H111,Matrix!B:D,2,FALSE),VLOOKUP(F111,Matrix!B:D,3,FALSE)),"")</f>
        <v/>
      </c>
      <c r="C111" s="79">
        <f t="shared" si="5"/>
        <v>0</v>
      </c>
      <c r="D111" s="92" t="str">
        <f t="shared" si="4"/>
        <v/>
      </c>
      <c r="E111"/>
      <c r="F111"/>
      <c r="G111"/>
      <c r="H111"/>
      <c r="I111"/>
      <c r="J111"/>
      <c r="K111"/>
      <c r="L111" s="93" t="str">
        <f>IFERROR(VLOOKUP(F111,Matrix!B:X,11,FALSE)-VLOOKUP(H111,Matrix!B:X,11,FALSE),"")</f>
        <v/>
      </c>
      <c r="M111" s="94" t="str">
        <f>IFERROR(VLOOKUP(F111,Matrix!B:H,7,FALSE)-VLOOKUP(H111,Matrix!B:H,7,FALSE),"")</f>
        <v/>
      </c>
      <c r="N111" s="95" t="str">
        <f>IFERROR(VLOOKUP(F111,Matrix!B:E,2,FALSE)-VLOOKUP(H111,Matrix!B:E,2,FALSE),"")</f>
        <v/>
      </c>
      <c r="O111" s="96" t="str">
        <f>IFERROR(VLOOKUP(F111,Matrix!B:X,14,FALSE)-VLOOKUP(H111,Matrix!B:X,14,FALSE),"")</f>
        <v/>
      </c>
      <c r="P111" s="96" t="str">
        <f>IFERROR(VLOOKUP(F111,Matrix!B:X,15,FALSE)-VLOOKUP(H111,Matrix!B:X,15,FALSE),"")</f>
        <v/>
      </c>
      <c r="Q111" s="97">
        <f t="shared" si="6"/>
        <v>0</v>
      </c>
      <c r="R111" s="97" t="str">
        <f>IFERROR(VLOOKUP(E111&amp;F111,Data!A:F,6,FALSE),"")</f>
        <v/>
      </c>
      <c r="S111" s="98">
        <f t="shared" si="7"/>
        <v>0</v>
      </c>
      <c r="T111" s="97" t="str">
        <f>IFERROR(VLOOKUP(E111&amp;H111,Data!A:F,6,FALSE),"")</f>
        <v/>
      </c>
    </row>
    <row r="112" spans="1:20" x14ac:dyDescent="0.25">
      <c r="A112" s="91" t="str">
        <f>IFERROR(AVERAGE(VLOOKUP(F112,Matrix!B:D,2,FALSE),VLOOKUP(H112,Matrix!B:D,3,FALSE)),"")</f>
        <v/>
      </c>
      <c r="B112" s="91" t="str">
        <f>IFERROR(AVERAGE(VLOOKUP(H112,Matrix!B:D,2,FALSE),VLOOKUP(F112,Matrix!B:D,3,FALSE)),"")</f>
        <v/>
      </c>
      <c r="C112" s="79">
        <f t="shared" si="5"/>
        <v>0</v>
      </c>
      <c r="D112" s="92" t="str">
        <f t="shared" si="4"/>
        <v/>
      </c>
      <c r="E112"/>
      <c r="F112"/>
      <c r="G112"/>
      <c r="H112"/>
      <c r="I112"/>
      <c r="J112"/>
      <c r="K112"/>
      <c r="L112" s="93" t="str">
        <f>IFERROR(VLOOKUP(F112,Matrix!B:X,11,FALSE)-VLOOKUP(H112,Matrix!B:X,11,FALSE),"")</f>
        <v/>
      </c>
      <c r="M112" s="94" t="str">
        <f>IFERROR(VLOOKUP(F112,Matrix!B:H,7,FALSE)-VLOOKUP(H112,Matrix!B:H,7,FALSE),"")</f>
        <v/>
      </c>
      <c r="N112" s="95" t="str">
        <f>IFERROR(VLOOKUP(F112,Matrix!B:E,2,FALSE)-VLOOKUP(H112,Matrix!B:E,2,FALSE),"")</f>
        <v/>
      </c>
      <c r="O112" s="96" t="str">
        <f>IFERROR(VLOOKUP(F112,Matrix!B:X,14,FALSE)-VLOOKUP(H112,Matrix!B:X,14,FALSE),"")</f>
        <v/>
      </c>
      <c r="P112" s="96" t="str">
        <f>IFERROR(VLOOKUP(F112,Matrix!B:X,15,FALSE)-VLOOKUP(H112,Matrix!B:X,15,FALSE),"")</f>
        <v/>
      </c>
      <c r="Q112" s="97">
        <f t="shared" si="6"/>
        <v>0</v>
      </c>
      <c r="R112" s="97" t="str">
        <f>IFERROR(VLOOKUP(E112&amp;F112,Data!A:F,6,FALSE),"")</f>
        <v/>
      </c>
      <c r="S112" s="98">
        <f t="shared" si="7"/>
        <v>0</v>
      </c>
      <c r="T112" s="97" t="str">
        <f>IFERROR(VLOOKUP(E112&amp;H112,Data!A:F,6,FALSE),"")</f>
        <v/>
      </c>
    </row>
    <row r="113" spans="1:20" x14ac:dyDescent="0.25">
      <c r="A113" s="91" t="str">
        <f>IFERROR(AVERAGE(VLOOKUP(F113,Matrix!B:D,2,FALSE),VLOOKUP(H113,Matrix!B:D,3,FALSE)),"")</f>
        <v/>
      </c>
      <c r="B113" s="91" t="str">
        <f>IFERROR(AVERAGE(VLOOKUP(H113,Matrix!B:D,2,FALSE),VLOOKUP(F113,Matrix!B:D,3,FALSE)),"")</f>
        <v/>
      </c>
      <c r="C113" s="79">
        <f t="shared" si="5"/>
        <v>0</v>
      </c>
      <c r="D113" s="92" t="str">
        <f t="shared" si="4"/>
        <v/>
      </c>
      <c r="E113"/>
      <c r="F113"/>
      <c r="G113"/>
      <c r="H113"/>
      <c r="I113"/>
      <c r="J113"/>
      <c r="K113"/>
      <c r="L113" s="93" t="str">
        <f>IFERROR(VLOOKUP(F113,Matrix!B:X,11,FALSE)-VLOOKUP(H113,Matrix!B:X,11,FALSE),"")</f>
        <v/>
      </c>
      <c r="M113" s="94" t="str">
        <f>IFERROR(VLOOKUP(F113,Matrix!B:H,7,FALSE)-VLOOKUP(H113,Matrix!B:H,7,FALSE),"")</f>
        <v/>
      </c>
      <c r="N113" s="95" t="str">
        <f>IFERROR(VLOOKUP(F113,Matrix!B:E,2,FALSE)-VLOOKUP(H113,Matrix!B:E,2,FALSE),"")</f>
        <v/>
      </c>
      <c r="O113" s="96" t="str">
        <f>IFERROR(VLOOKUP(F113,Matrix!B:X,14,FALSE)-VLOOKUP(H113,Matrix!B:X,14,FALSE),"")</f>
        <v/>
      </c>
      <c r="P113" s="96" t="str">
        <f>IFERROR(VLOOKUP(F113,Matrix!B:X,15,FALSE)-VLOOKUP(H113,Matrix!B:X,15,FALSE),"")</f>
        <v/>
      </c>
      <c r="Q113" s="97">
        <f t="shared" si="6"/>
        <v>0</v>
      </c>
      <c r="R113" s="97" t="str">
        <f>IFERROR(VLOOKUP(E113&amp;F113,Data!A:F,6,FALSE),"")</f>
        <v/>
      </c>
      <c r="S113" s="98">
        <f t="shared" si="7"/>
        <v>0</v>
      </c>
      <c r="T113" s="97" t="str">
        <f>IFERROR(VLOOKUP(E113&amp;H113,Data!A:F,6,FALSE),"")</f>
        <v/>
      </c>
    </row>
    <row r="114" spans="1:20" x14ac:dyDescent="0.25">
      <c r="A114" s="91" t="str">
        <f>IFERROR(AVERAGE(VLOOKUP(F114,Matrix!B:D,2,FALSE),VLOOKUP(H114,Matrix!B:D,3,FALSE)),"")</f>
        <v/>
      </c>
      <c r="B114" s="91" t="str">
        <f>IFERROR(AVERAGE(VLOOKUP(H114,Matrix!B:D,2,FALSE),VLOOKUP(F114,Matrix!B:D,3,FALSE)),"")</f>
        <v/>
      </c>
      <c r="C114" s="79">
        <f t="shared" si="5"/>
        <v>0</v>
      </c>
      <c r="D114" s="92" t="str">
        <f t="shared" si="4"/>
        <v/>
      </c>
      <c r="E114"/>
      <c r="F114"/>
      <c r="G114"/>
      <c r="H114"/>
      <c r="I114"/>
      <c r="J114"/>
      <c r="K114"/>
      <c r="L114" s="93" t="str">
        <f>IFERROR(VLOOKUP(F114,Matrix!B:X,11,FALSE)-VLOOKUP(H114,Matrix!B:X,11,FALSE),"")</f>
        <v/>
      </c>
      <c r="M114" s="94" t="str">
        <f>IFERROR(VLOOKUP(F114,Matrix!B:H,7,FALSE)-VLOOKUP(H114,Matrix!B:H,7,FALSE),"")</f>
        <v/>
      </c>
      <c r="N114" s="95" t="str">
        <f>IFERROR(VLOOKUP(F114,Matrix!B:E,2,FALSE)-VLOOKUP(H114,Matrix!B:E,2,FALSE),"")</f>
        <v/>
      </c>
      <c r="O114" s="96" t="str">
        <f>IFERROR(VLOOKUP(F114,Matrix!B:X,14,FALSE)-VLOOKUP(H114,Matrix!B:X,14,FALSE),"")</f>
        <v/>
      </c>
      <c r="P114" s="96" t="str">
        <f>IFERROR(VLOOKUP(F114,Matrix!B:X,15,FALSE)-VLOOKUP(H114,Matrix!B:X,15,FALSE),"")</f>
        <v/>
      </c>
      <c r="Q114" s="97">
        <f t="shared" si="6"/>
        <v>0</v>
      </c>
      <c r="R114" s="97" t="str">
        <f>IFERROR(VLOOKUP(E114&amp;F114,Data!A:F,6,FALSE),"")</f>
        <v/>
      </c>
      <c r="S114" s="98">
        <f t="shared" si="7"/>
        <v>0</v>
      </c>
      <c r="T114" s="97" t="str">
        <f>IFERROR(VLOOKUP(E114&amp;H114,Data!A:F,6,FALSE),"")</f>
        <v/>
      </c>
    </row>
    <row r="115" spans="1:20" x14ac:dyDescent="0.25">
      <c r="A115" s="91" t="str">
        <f>IFERROR(AVERAGE(VLOOKUP(F115,Matrix!B:D,2,FALSE),VLOOKUP(H115,Matrix!B:D,3,FALSE)),"")</f>
        <v/>
      </c>
      <c r="B115" s="91" t="str">
        <f>IFERROR(AVERAGE(VLOOKUP(H115,Matrix!B:D,2,FALSE),VLOOKUP(F115,Matrix!B:D,3,FALSE)),"")</f>
        <v/>
      </c>
      <c r="C115" s="79">
        <f t="shared" si="5"/>
        <v>0</v>
      </c>
      <c r="D115" s="92" t="str">
        <f t="shared" si="4"/>
        <v/>
      </c>
      <c r="E115"/>
      <c r="F115"/>
      <c r="G115"/>
      <c r="H115"/>
      <c r="I115"/>
      <c r="J115"/>
      <c r="K115"/>
      <c r="L115" s="93" t="str">
        <f>IFERROR(VLOOKUP(F115,Matrix!B:X,11,FALSE)-VLOOKUP(H115,Matrix!B:X,11,FALSE),"")</f>
        <v/>
      </c>
      <c r="M115" s="94" t="str">
        <f>IFERROR(VLOOKUP(F115,Matrix!B:H,7,FALSE)-VLOOKUP(H115,Matrix!B:H,7,FALSE),"")</f>
        <v/>
      </c>
      <c r="N115" s="95" t="str">
        <f>IFERROR(VLOOKUP(F115,Matrix!B:E,2,FALSE)-VLOOKUP(H115,Matrix!B:E,2,FALSE),"")</f>
        <v/>
      </c>
      <c r="O115" s="96" t="str">
        <f>IFERROR(VLOOKUP(F115,Matrix!B:X,14,FALSE)-VLOOKUP(H115,Matrix!B:X,14,FALSE),"")</f>
        <v/>
      </c>
      <c r="P115" s="96" t="str">
        <f>IFERROR(VLOOKUP(F115,Matrix!B:X,15,FALSE)-VLOOKUP(H115,Matrix!B:X,15,FALSE),"")</f>
        <v/>
      </c>
      <c r="Q115" s="97">
        <f t="shared" si="6"/>
        <v>0</v>
      </c>
      <c r="R115" s="97" t="str">
        <f>IFERROR(VLOOKUP(E115&amp;F115,Data!A:F,6,FALSE),"")</f>
        <v/>
      </c>
      <c r="S115" s="98">
        <f t="shared" si="7"/>
        <v>0</v>
      </c>
      <c r="T115" s="97" t="str">
        <f>IFERROR(VLOOKUP(E115&amp;H115,Data!A:F,6,FALSE),"")</f>
        <v/>
      </c>
    </row>
    <row r="116" spans="1:20" x14ac:dyDescent="0.25">
      <c r="A116" s="91" t="str">
        <f>IFERROR(AVERAGE(VLOOKUP(F116,Matrix!B:D,2,FALSE),VLOOKUP(H116,Matrix!B:D,3,FALSE)),"")</f>
        <v/>
      </c>
      <c r="B116" s="91" t="str">
        <f>IFERROR(AVERAGE(VLOOKUP(H116,Matrix!B:D,2,FALSE),VLOOKUP(F116,Matrix!B:D,3,FALSE)),"")</f>
        <v/>
      </c>
      <c r="C116" s="79">
        <f t="shared" si="5"/>
        <v>0</v>
      </c>
      <c r="D116" s="92" t="str">
        <f t="shared" si="4"/>
        <v/>
      </c>
      <c r="E116"/>
      <c r="F116"/>
      <c r="G116"/>
      <c r="H116"/>
      <c r="I116"/>
      <c r="J116"/>
      <c r="K116"/>
      <c r="L116" s="93" t="str">
        <f>IFERROR(VLOOKUP(F116,Matrix!B:X,11,FALSE)-VLOOKUP(H116,Matrix!B:X,11,FALSE),"")</f>
        <v/>
      </c>
      <c r="M116" s="94" t="str">
        <f>IFERROR(VLOOKUP(F116,Matrix!B:H,7,FALSE)-VLOOKUP(H116,Matrix!B:H,7,FALSE),"")</f>
        <v/>
      </c>
      <c r="N116" s="95" t="str">
        <f>IFERROR(VLOOKUP(F116,Matrix!B:E,2,FALSE)-VLOOKUP(H116,Matrix!B:E,2,FALSE),"")</f>
        <v/>
      </c>
      <c r="O116" s="96" t="str">
        <f>IFERROR(VLOOKUP(F116,Matrix!B:X,14,FALSE)-VLOOKUP(H116,Matrix!B:X,14,FALSE),"")</f>
        <v/>
      </c>
      <c r="P116" s="96" t="str">
        <f>IFERROR(VLOOKUP(F116,Matrix!B:X,15,FALSE)-VLOOKUP(H116,Matrix!B:X,15,FALSE),"")</f>
        <v/>
      </c>
      <c r="Q116" s="97">
        <f t="shared" si="6"/>
        <v>0</v>
      </c>
      <c r="R116" s="97" t="str">
        <f>IFERROR(VLOOKUP(E116&amp;F116,Data!A:F,6,FALSE),"")</f>
        <v/>
      </c>
      <c r="S116" s="98">
        <f t="shared" si="7"/>
        <v>0</v>
      </c>
      <c r="T116" s="97" t="str">
        <f>IFERROR(VLOOKUP(E116&amp;H116,Data!A:F,6,FALSE),"")</f>
        <v/>
      </c>
    </row>
    <row r="117" spans="1:20" x14ac:dyDescent="0.25">
      <c r="A117" s="91" t="str">
        <f>IFERROR(AVERAGE(VLOOKUP(F117,Matrix!B:D,2,FALSE),VLOOKUP(H117,Matrix!B:D,3,FALSE)),"")</f>
        <v/>
      </c>
      <c r="B117" s="91" t="str">
        <f>IFERROR(AVERAGE(VLOOKUP(H117,Matrix!B:D,2,FALSE),VLOOKUP(F117,Matrix!B:D,3,FALSE)),"")</f>
        <v/>
      </c>
      <c r="C117" s="79">
        <f t="shared" si="5"/>
        <v>0</v>
      </c>
      <c r="D117" s="92" t="str">
        <f t="shared" si="4"/>
        <v/>
      </c>
      <c r="E117"/>
      <c r="F117"/>
      <c r="G117"/>
      <c r="H117"/>
      <c r="I117"/>
      <c r="J117"/>
      <c r="K117"/>
      <c r="L117" s="93" t="str">
        <f>IFERROR(VLOOKUP(F117,Matrix!B:X,11,FALSE)-VLOOKUP(H117,Matrix!B:X,11,FALSE),"")</f>
        <v/>
      </c>
      <c r="M117" s="94" t="str">
        <f>IFERROR(VLOOKUP(F117,Matrix!B:H,7,FALSE)-VLOOKUP(H117,Matrix!B:H,7,FALSE),"")</f>
        <v/>
      </c>
      <c r="N117" s="95" t="str">
        <f>IFERROR(VLOOKUP(F117,Matrix!B:E,2,FALSE)-VLOOKUP(H117,Matrix!B:E,2,FALSE),"")</f>
        <v/>
      </c>
      <c r="O117" s="96" t="str">
        <f>IFERROR(VLOOKUP(F117,Matrix!B:X,14,FALSE)-VLOOKUP(H117,Matrix!B:X,14,FALSE),"")</f>
        <v/>
      </c>
      <c r="P117" s="96" t="str">
        <f>IFERROR(VLOOKUP(F117,Matrix!B:X,15,FALSE)-VLOOKUP(H117,Matrix!B:X,15,FALSE),"")</f>
        <v/>
      </c>
      <c r="Q117" s="97">
        <f t="shared" si="6"/>
        <v>0</v>
      </c>
      <c r="R117" s="97" t="str">
        <f>IFERROR(VLOOKUP(E117&amp;F117,Data!A:F,6,FALSE),"")</f>
        <v/>
      </c>
      <c r="S117" s="98">
        <f t="shared" si="7"/>
        <v>0</v>
      </c>
      <c r="T117" s="97" t="str">
        <f>IFERROR(VLOOKUP(E117&amp;H117,Data!A:F,6,FALSE),"")</f>
        <v/>
      </c>
    </row>
    <row r="118" spans="1:20" x14ac:dyDescent="0.25">
      <c r="A118" s="91" t="str">
        <f>IFERROR(AVERAGE(VLOOKUP(F118,Matrix!B:D,2,FALSE),VLOOKUP(H118,Matrix!B:D,3,FALSE)),"")</f>
        <v/>
      </c>
      <c r="B118" s="91" t="str">
        <f>IFERROR(AVERAGE(VLOOKUP(H118,Matrix!B:D,2,FALSE),VLOOKUP(F118,Matrix!B:D,3,FALSE)),"")</f>
        <v/>
      </c>
      <c r="C118" s="79">
        <f t="shared" si="5"/>
        <v>0</v>
      </c>
      <c r="D118" s="92" t="str">
        <f t="shared" si="4"/>
        <v/>
      </c>
      <c r="E118"/>
      <c r="F118"/>
      <c r="G118"/>
      <c r="H118"/>
      <c r="I118"/>
      <c r="J118"/>
      <c r="K118"/>
      <c r="L118" s="93" t="str">
        <f>IFERROR(VLOOKUP(F118,Matrix!B:X,11,FALSE)-VLOOKUP(H118,Matrix!B:X,11,FALSE),"")</f>
        <v/>
      </c>
      <c r="M118" s="94" t="str">
        <f>IFERROR(VLOOKUP(F118,Matrix!B:H,7,FALSE)-VLOOKUP(H118,Matrix!B:H,7,FALSE),"")</f>
        <v/>
      </c>
      <c r="N118" s="95" t="str">
        <f>IFERROR(VLOOKUP(F118,Matrix!B:E,2,FALSE)-VLOOKUP(H118,Matrix!B:E,2,FALSE),"")</f>
        <v/>
      </c>
      <c r="O118" s="96" t="str">
        <f>IFERROR(VLOOKUP(F118,Matrix!B:X,14,FALSE)-VLOOKUP(H118,Matrix!B:X,14,FALSE),"")</f>
        <v/>
      </c>
      <c r="P118" s="96" t="str">
        <f>IFERROR(VLOOKUP(F118,Matrix!B:X,15,FALSE)-VLOOKUP(H118,Matrix!B:X,15,FALSE),"")</f>
        <v/>
      </c>
      <c r="Q118" s="97">
        <f t="shared" si="6"/>
        <v>0</v>
      </c>
      <c r="R118" s="97" t="str">
        <f>IFERROR(VLOOKUP(E118&amp;F118,Data!A:F,6,FALSE),"")</f>
        <v/>
      </c>
      <c r="S118" s="98">
        <f t="shared" si="7"/>
        <v>0</v>
      </c>
      <c r="T118" s="97" t="str">
        <f>IFERROR(VLOOKUP(E118&amp;H118,Data!A:F,6,FALSE),"")</f>
        <v/>
      </c>
    </row>
    <row r="119" spans="1:20" x14ac:dyDescent="0.25">
      <c r="A119" s="91" t="str">
        <f>IFERROR(AVERAGE(VLOOKUP(F119,Matrix!B:D,2,FALSE),VLOOKUP(H119,Matrix!B:D,3,FALSE)),"")</f>
        <v/>
      </c>
      <c r="B119" s="91" t="str">
        <f>IFERROR(AVERAGE(VLOOKUP(H119,Matrix!B:D,2,FALSE),VLOOKUP(F119,Matrix!B:D,3,FALSE)),"")</f>
        <v/>
      </c>
      <c r="C119" s="79">
        <f t="shared" si="5"/>
        <v>0</v>
      </c>
      <c r="D119" s="92" t="str">
        <f t="shared" si="4"/>
        <v/>
      </c>
      <c r="E119"/>
      <c r="F119"/>
      <c r="G119"/>
      <c r="H119"/>
      <c r="I119"/>
      <c r="J119"/>
      <c r="K119"/>
      <c r="L119" s="93" t="str">
        <f>IFERROR(VLOOKUP(F119,Matrix!B:X,11,FALSE)-VLOOKUP(H119,Matrix!B:X,11,FALSE),"")</f>
        <v/>
      </c>
      <c r="M119" s="94" t="str">
        <f>IFERROR(VLOOKUP(F119,Matrix!B:H,7,FALSE)-VLOOKUP(H119,Matrix!B:H,7,FALSE),"")</f>
        <v/>
      </c>
      <c r="N119" s="95" t="str">
        <f>IFERROR(VLOOKUP(F119,Matrix!B:E,2,FALSE)-VLOOKUP(H119,Matrix!B:E,2,FALSE),"")</f>
        <v/>
      </c>
      <c r="O119" s="96" t="str">
        <f>IFERROR(VLOOKUP(F119,Matrix!B:X,14,FALSE)-VLOOKUP(H119,Matrix!B:X,14,FALSE),"")</f>
        <v/>
      </c>
      <c r="P119" s="96" t="str">
        <f>IFERROR(VLOOKUP(F119,Matrix!B:X,15,FALSE)-VLOOKUP(H119,Matrix!B:X,15,FALSE),"")</f>
        <v/>
      </c>
      <c r="Q119" s="97">
        <f t="shared" si="6"/>
        <v>0</v>
      </c>
      <c r="R119" s="97" t="str">
        <f>IFERROR(VLOOKUP(E119&amp;F119,Data!A:F,6,FALSE),"")</f>
        <v/>
      </c>
      <c r="S119" s="98">
        <f t="shared" si="7"/>
        <v>0</v>
      </c>
      <c r="T119" s="97" t="str">
        <f>IFERROR(VLOOKUP(E119&amp;H119,Data!A:F,6,FALSE),"")</f>
        <v/>
      </c>
    </row>
    <row r="120" spans="1:20" x14ac:dyDescent="0.25">
      <c r="A120" s="91" t="str">
        <f>IFERROR(AVERAGE(VLOOKUP(F120,Matrix!B:D,2,FALSE),VLOOKUP(H120,Matrix!B:D,3,FALSE)),"")</f>
        <v/>
      </c>
      <c r="B120" s="91" t="str">
        <f>IFERROR(AVERAGE(VLOOKUP(H120,Matrix!B:D,2,FALSE),VLOOKUP(F120,Matrix!B:D,3,FALSE)),"")</f>
        <v/>
      </c>
      <c r="C120" s="79">
        <f t="shared" si="5"/>
        <v>0</v>
      </c>
      <c r="D120" s="92" t="str">
        <f t="shared" si="4"/>
        <v/>
      </c>
      <c r="E120"/>
      <c r="F120"/>
      <c r="G120"/>
      <c r="H120"/>
      <c r="I120"/>
      <c r="J120"/>
      <c r="K120"/>
      <c r="L120" s="93" t="str">
        <f>IFERROR(VLOOKUP(F120,Matrix!B:X,11,FALSE)-VLOOKUP(H120,Matrix!B:X,11,FALSE),"")</f>
        <v/>
      </c>
      <c r="M120" s="94" t="str">
        <f>IFERROR(VLOOKUP(F120,Matrix!B:H,7,FALSE)-VLOOKUP(H120,Matrix!B:H,7,FALSE),"")</f>
        <v/>
      </c>
      <c r="N120" s="95" t="str">
        <f>IFERROR(VLOOKUP(F120,Matrix!B:E,2,FALSE)-VLOOKUP(H120,Matrix!B:E,2,FALSE),"")</f>
        <v/>
      </c>
      <c r="O120" s="96" t="str">
        <f>IFERROR(VLOOKUP(F120,Matrix!B:X,14,FALSE)-VLOOKUP(H120,Matrix!B:X,14,FALSE),"")</f>
        <v/>
      </c>
      <c r="P120" s="96" t="str">
        <f>IFERROR(VLOOKUP(F120,Matrix!B:X,15,FALSE)-VLOOKUP(H120,Matrix!B:X,15,FALSE),"")</f>
        <v/>
      </c>
      <c r="Q120" s="97">
        <f t="shared" si="6"/>
        <v>0</v>
      </c>
      <c r="R120" s="97" t="str">
        <f>IFERROR(VLOOKUP(E120&amp;F120,Data!A:F,6,FALSE),"")</f>
        <v/>
      </c>
      <c r="S120" s="98">
        <f t="shared" si="7"/>
        <v>0</v>
      </c>
      <c r="T120" s="97" t="str">
        <f>IFERROR(VLOOKUP(E120&amp;H120,Data!A:F,6,FALSE),"")</f>
        <v/>
      </c>
    </row>
    <row r="121" spans="1:20" x14ac:dyDescent="0.25">
      <c r="A121" s="91" t="str">
        <f>IFERROR(AVERAGE(VLOOKUP(F121,Matrix!B:D,2,FALSE),VLOOKUP(H121,Matrix!B:D,3,FALSE)),"")</f>
        <v/>
      </c>
      <c r="B121" s="91" t="str">
        <f>IFERROR(AVERAGE(VLOOKUP(H121,Matrix!B:D,2,FALSE),VLOOKUP(F121,Matrix!B:D,3,FALSE)),"")</f>
        <v/>
      </c>
      <c r="C121" s="79">
        <f t="shared" si="5"/>
        <v>0</v>
      </c>
      <c r="D121" s="92" t="str">
        <f t="shared" si="4"/>
        <v/>
      </c>
      <c r="E121"/>
      <c r="F121"/>
      <c r="G121"/>
      <c r="H121"/>
      <c r="I121"/>
      <c r="J121"/>
      <c r="K121"/>
      <c r="L121" s="93" t="str">
        <f>IFERROR(VLOOKUP(F121,Matrix!B:X,11,FALSE)-VLOOKUP(H121,Matrix!B:X,11,FALSE),"")</f>
        <v/>
      </c>
      <c r="M121" s="94" t="str">
        <f>IFERROR(VLOOKUP(F121,Matrix!B:H,7,FALSE)-VLOOKUP(H121,Matrix!B:H,7,FALSE),"")</f>
        <v/>
      </c>
      <c r="N121" s="95" t="str">
        <f>IFERROR(VLOOKUP(F121,Matrix!B:E,2,FALSE)-VLOOKUP(H121,Matrix!B:E,2,FALSE),"")</f>
        <v/>
      </c>
      <c r="O121" s="96" t="str">
        <f>IFERROR(VLOOKUP(F121,Matrix!B:X,14,FALSE)-VLOOKUP(H121,Matrix!B:X,14,FALSE),"")</f>
        <v/>
      </c>
      <c r="P121" s="96" t="str">
        <f>IFERROR(VLOOKUP(F121,Matrix!B:X,15,FALSE)-VLOOKUP(H121,Matrix!B:X,15,FALSE),"")</f>
        <v/>
      </c>
      <c r="Q121" s="97">
        <f t="shared" si="6"/>
        <v>0</v>
      </c>
      <c r="R121" s="97" t="str">
        <f>IFERROR(VLOOKUP(E121&amp;F121,Data!A:F,6,FALSE),"")</f>
        <v/>
      </c>
      <c r="S121" s="98">
        <f t="shared" si="7"/>
        <v>0</v>
      </c>
      <c r="T121" s="97" t="str">
        <f>IFERROR(VLOOKUP(E121&amp;H121,Data!A:F,6,FALSE),"")</f>
        <v/>
      </c>
    </row>
    <row r="122" spans="1:20" x14ac:dyDescent="0.25">
      <c r="A122" s="91" t="str">
        <f>IFERROR(AVERAGE(VLOOKUP(F122,Matrix!B:D,2,FALSE),VLOOKUP(H122,Matrix!B:D,3,FALSE)),"")</f>
        <v/>
      </c>
      <c r="B122" s="91" t="str">
        <f>IFERROR(AVERAGE(VLOOKUP(H122,Matrix!B:D,2,FALSE),VLOOKUP(F122,Matrix!B:D,3,FALSE)),"")</f>
        <v/>
      </c>
      <c r="C122" s="79">
        <f t="shared" si="5"/>
        <v>0</v>
      </c>
      <c r="D122" s="92" t="str">
        <f t="shared" si="4"/>
        <v/>
      </c>
      <c r="E122"/>
      <c r="F122"/>
      <c r="G122"/>
      <c r="H122"/>
      <c r="I122"/>
      <c r="J122"/>
      <c r="K122"/>
      <c r="L122" s="93" t="str">
        <f>IFERROR(VLOOKUP(F122,Matrix!B:X,11,FALSE)-VLOOKUP(H122,Matrix!B:X,11,FALSE),"")</f>
        <v/>
      </c>
      <c r="M122" s="94" t="str">
        <f>IFERROR(VLOOKUP(F122,Matrix!B:H,7,FALSE)-VLOOKUP(H122,Matrix!B:H,7,FALSE),"")</f>
        <v/>
      </c>
      <c r="N122" s="95" t="str">
        <f>IFERROR(VLOOKUP(F122,Matrix!B:E,2,FALSE)-VLOOKUP(H122,Matrix!B:E,2,FALSE),"")</f>
        <v/>
      </c>
      <c r="O122" s="96" t="str">
        <f>IFERROR(VLOOKUP(F122,Matrix!B:X,14,FALSE)-VLOOKUP(H122,Matrix!B:X,14,FALSE),"")</f>
        <v/>
      </c>
      <c r="P122" s="96" t="str">
        <f>IFERROR(VLOOKUP(F122,Matrix!B:X,15,FALSE)-VLOOKUP(H122,Matrix!B:X,15,FALSE),"")</f>
        <v/>
      </c>
      <c r="Q122" s="97">
        <f t="shared" si="6"/>
        <v>0</v>
      </c>
      <c r="R122" s="97" t="str">
        <f>IFERROR(VLOOKUP(E122&amp;F122,Data!A:F,6,FALSE),"")</f>
        <v/>
      </c>
      <c r="S122" s="98">
        <f t="shared" si="7"/>
        <v>0</v>
      </c>
      <c r="T122" s="97" t="str">
        <f>IFERROR(VLOOKUP(E122&amp;H122,Data!A:F,6,FALSE),"")</f>
        <v/>
      </c>
    </row>
    <row r="123" spans="1:20" x14ac:dyDescent="0.25">
      <c r="A123" s="91" t="str">
        <f>IFERROR(AVERAGE(VLOOKUP(F123,Matrix!B:D,2,FALSE),VLOOKUP(H123,Matrix!B:D,3,FALSE)),"")</f>
        <v/>
      </c>
      <c r="B123" s="91" t="str">
        <f>IFERROR(AVERAGE(VLOOKUP(H123,Matrix!B:D,2,FALSE),VLOOKUP(F123,Matrix!B:D,3,FALSE)),"")</f>
        <v/>
      </c>
      <c r="C123" s="79">
        <f t="shared" si="5"/>
        <v>0</v>
      </c>
      <c r="D123" s="92" t="str">
        <f t="shared" si="4"/>
        <v/>
      </c>
      <c r="E123"/>
      <c r="F123"/>
      <c r="G123"/>
      <c r="H123"/>
      <c r="I123"/>
      <c r="J123"/>
      <c r="K123"/>
      <c r="L123" s="93" t="str">
        <f>IFERROR(VLOOKUP(F123,Matrix!B:X,11,FALSE)-VLOOKUP(H123,Matrix!B:X,11,FALSE),"")</f>
        <v/>
      </c>
      <c r="M123" s="94" t="str">
        <f>IFERROR(VLOOKUP(F123,Matrix!B:H,7,FALSE)-VLOOKUP(H123,Matrix!B:H,7,FALSE),"")</f>
        <v/>
      </c>
      <c r="N123" s="95" t="str">
        <f>IFERROR(VLOOKUP(F123,Matrix!B:E,2,FALSE)-VLOOKUP(H123,Matrix!B:E,2,FALSE),"")</f>
        <v/>
      </c>
      <c r="O123" s="96" t="str">
        <f>IFERROR(VLOOKUP(F123,Matrix!B:X,14,FALSE)-VLOOKUP(H123,Matrix!B:X,14,FALSE),"")</f>
        <v/>
      </c>
      <c r="P123" s="96" t="str">
        <f>IFERROR(VLOOKUP(F123,Matrix!B:X,15,FALSE)-VLOOKUP(H123,Matrix!B:X,15,FALSE),"")</f>
        <v/>
      </c>
      <c r="Q123" s="97">
        <f t="shared" si="6"/>
        <v>0</v>
      </c>
      <c r="R123" s="97" t="str">
        <f>IFERROR(VLOOKUP(E123&amp;F123,Data!A:F,6,FALSE),"")</f>
        <v/>
      </c>
      <c r="S123" s="98">
        <f t="shared" si="7"/>
        <v>0</v>
      </c>
      <c r="T123" s="97" t="str">
        <f>IFERROR(VLOOKUP(E123&amp;H123,Data!A:F,6,FALSE),"")</f>
        <v/>
      </c>
    </row>
    <row r="124" spans="1:20" x14ac:dyDescent="0.25">
      <c r="A124" s="91" t="str">
        <f>IFERROR(AVERAGE(VLOOKUP(F124,Matrix!B:D,2,FALSE),VLOOKUP(H124,Matrix!B:D,3,FALSE)),"")</f>
        <v/>
      </c>
      <c r="B124" s="91" t="str">
        <f>IFERROR(AVERAGE(VLOOKUP(H124,Matrix!B:D,2,FALSE),VLOOKUP(F124,Matrix!B:D,3,FALSE)),"")</f>
        <v/>
      </c>
      <c r="C124" s="79">
        <f t="shared" si="5"/>
        <v>0</v>
      </c>
      <c r="D124" s="92" t="str">
        <f t="shared" si="4"/>
        <v/>
      </c>
      <c r="E124"/>
      <c r="F124"/>
      <c r="G124"/>
      <c r="H124"/>
      <c r="I124"/>
      <c r="J124"/>
      <c r="K124"/>
      <c r="L124" s="93" t="str">
        <f>IFERROR(VLOOKUP(F124,Matrix!B:X,11,FALSE)-VLOOKUP(H124,Matrix!B:X,11,FALSE),"")</f>
        <v/>
      </c>
      <c r="M124" s="94" t="str">
        <f>IFERROR(VLOOKUP(F124,Matrix!B:H,7,FALSE)-VLOOKUP(H124,Matrix!B:H,7,FALSE),"")</f>
        <v/>
      </c>
      <c r="N124" s="95" t="str">
        <f>IFERROR(VLOOKUP(F124,Matrix!B:E,2,FALSE)-VLOOKUP(H124,Matrix!B:E,2,FALSE),"")</f>
        <v/>
      </c>
      <c r="O124" s="96" t="str">
        <f>IFERROR(VLOOKUP(F124,Matrix!B:X,14,FALSE)-VLOOKUP(H124,Matrix!B:X,14,FALSE),"")</f>
        <v/>
      </c>
      <c r="P124" s="96" t="str">
        <f>IFERROR(VLOOKUP(F124,Matrix!B:X,15,FALSE)-VLOOKUP(H124,Matrix!B:X,15,FALSE),"")</f>
        <v/>
      </c>
      <c r="Q124" s="97">
        <f t="shared" si="6"/>
        <v>0</v>
      </c>
      <c r="R124" s="97" t="str">
        <f>IFERROR(VLOOKUP(E124&amp;F124,Data!A:F,6,FALSE),"")</f>
        <v/>
      </c>
      <c r="S124" s="98">
        <f t="shared" si="7"/>
        <v>0</v>
      </c>
      <c r="T124" s="97" t="str">
        <f>IFERROR(VLOOKUP(E124&amp;H124,Data!A:F,6,FALSE),"")</f>
        <v/>
      </c>
    </row>
    <row r="125" spans="1:20" x14ac:dyDescent="0.25">
      <c r="A125" s="91" t="str">
        <f>IFERROR(AVERAGE(VLOOKUP(F125,Matrix!B:D,2,FALSE),VLOOKUP(H125,Matrix!B:D,3,FALSE)),"")</f>
        <v/>
      </c>
      <c r="B125" s="91" t="str">
        <f>IFERROR(AVERAGE(VLOOKUP(H125,Matrix!B:D,2,FALSE),VLOOKUP(F125,Matrix!B:D,3,FALSE)),"")</f>
        <v/>
      </c>
      <c r="C125" s="79">
        <f t="shared" si="5"/>
        <v>0</v>
      </c>
      <c r="D125" s="92" t="str">
        <f t="shared" si="4"/>
        <v/>
      </c>
      <c r="E125"/>
      <c r="F125"/>
      <c r="G125"/>
      <c r="H125"/>
      <c r="I125"/>
      <c r="J125"/>
      <c r="K125"/>
      <c r="L125" s="93" t="str">
        <f>IFERROR(VLOOKUP(F125,Matrix!B:X,11,FALSE)-VLOOKUP(H125,Matrix!B:X,11,FALSE),"")</f>
        <v/>
      </c>
      <c r="M125" s="94" t="str">
        <f>IFERROR(VLOOKUP(F125,Matrix!B:H,7,FALSE)-VLOOKUP(H125,Matrix!B:H,7,FALSE),"")</f>
        <v/>
      </c>
      <c r="N125" s="95" t="str">
        <f>IFERROR(VLOOKUP(F125,Matrix!B:E,2,FALSE)-VLOOKUP(H125,Matrix!B:E,2,FALSE),"")</f>
        <v/>
      </c>
      <c r="O125" s="96" t="str">
        <f>IFERROR(VLOOKUP(F125,Matrix!B:X,14,FALSE)-VLOOKUP(H125,Matrix!B:X,14,FALSE),"")</f>
        <v/>
      </c>
      <c r="P125" s="96" t="str">
        <f>IFERROR(VLOOKUP(F125,Matrix!B:X,15,FALSE)-VLOOKUP(H125,Matrix!B:X,15,FALSE),"")</f>
        <v/>
      </c>
      <c r="Q125" s="97">
        <f t="shared" si="6"/>
        <v>0</v>
      </c>
      <c r="R125" s="97" t="str">
        <f>IFERROR(VLOOKUP(E125&amp;F125,Data!A:F,6,FALSE),"")</f>
        <v/>
      </c>
      <c r="S125" s="98">
        <f t="shared" si="7"/>
        <v>0</v>
      </c>
      <c r="T125" s="97" t="str">
        <f>IFERROR(VLOOKUP(E125&amp;H125,Data!A:F,6,FALSE),"")</f>
        <v/>
      </c>
    </row>
    <row r="126" spans="1:20" x14ac:dyDescent="0.25">
      <c r="A126" s="91" t="str">
        <f>IFERROR(AVERAGE(VLOOKUP(F126,Matrix!B:D,2,FALSE),VLOOKUP(H126,Matrix!B:D,3,FALSE)),"")</f>
        <v/>
      </c>
      <c r="B126" s="91" t="str">
        <f>IFERROR(AVERAGE(VLOOKUP(H126,Matrix!B:D,2,FALSE),VLOOKUP(F126,Matrix!B:D,3,FALSE)),"")</f>
        <v/>
      </c>
      <c r="C126" s="79">
        <f t="shared" si="5"/>
        <v>0</v>
      </c>
      <c r="D126" s="92" t="str">
        <f t="shared" si="4"/>
        <v/>
      </c>
      <c r="E126"/>
      <c r="F126"/>
      <c r="G126"/>
      <c r="H126"/>
      <c r="I126"/>
      <c r="J126"/>
      <c r="K126"/>
      <c r="L126" s="93" t="str">
        <f>IFERROR(VLOOKUP(F126,Matrix!B:X,11,FALSE)-VLOOKUP(H126,Matrix!B:X,11,FALSE),"")</f>
        <v/>
      </c>
      <c r="M126" s="94" t="str">
        <f>IFERROR(VLOOKUP(F126,Matrix!B:H,7,FALSE)-VLOOKUP(H126,Matrix!B:H,7,FALSE),"")</f>
        <v/>
      </c>
      <c r="N126" s="95" t="str">
        <f>IFERROR(VLOOKUP(F126,Matrix!B:E,2,FALSE)-VLOOKUP(H126,Matrix!B:E,2,FALSE),"")</f>
        <v/>
      </c>
      <c r="O126" s="96" t="str">
        <f>IFERROR(VLOOKUP(F126,Matrix!B:X,14,FALSE)-VLOOKUP(H126,Matrix!B:X,14,FALSE),"")</f>
        <v/>
      </c>
      <c r="P126" s="96" t="str">
        <f>IFERROR(VLOOKUP(F126,Matrix!B:X,15,FALSE)-VLOOKUP(H126,Matrix!B:X,15,FALSE),"")</f>
        <v/>
      </c>
      <c r="Q126" s="97">
        <f t="shared" si="6"/>
        <v>0</v>
      </c>
      <c r="R126" s="97" t="str">
        <f>IFERROR(VLOOKUP(E126&amp;F126,Data!A:F,6,FALSE),"")</f>
        <v/>
      </c>
      <c r="S126" s="98">
        <f t="shared" si="7"/>
        <v>0</v>
      </c>
      <c r="T126" s="97" t="str">
        <f>IFERROR(VLOOKUP(E126&amp;H126,Data!A:F,6,FALSE),"")</f>
        <v/>
      </c>
    </row>
    <row r="127" spans="1:20" x14ac:dyDescent="0.25">
      <c r="A127" s="91" t="str">
        <f>IFERROR(AVERAGE(VLOOKUP(F127,Matrix!B:D,2,FALSE),VLOOKUP(H127,Matrix!B:D,3,FALSE)),"")</f>
        <v/>
      </c>
      <c r="B127" s="91" t="str">
        <f>IFERROR(AVERAGE(VLOOKUP(H127,Matrix!B:D,2,FALSE),VLOOKUP(F127,Matrix!B:D,3,FALSE)),"")</f>
        <v/>
      </c>
      <c r="C127" s="79">
        <f t="shared" si="5"/>
        <v>0</v>
      </c>
      <c r="D127" s="92" t="str">
        <f t="shared" si="4"/>
        <v/>
      </c>
      <c r="E127"/>
      <c r="F127"/>
      <c r="G127"/>
      <c r="H127"/>
      <c r="I127"/>
      <c r="J127"/>
      <c r="K127"/>
      <c r="L127" s="93" t="str">
        <f>IFERROR(VLOOKUP(F127,Matrix!B:X,11,FALSE)-VLOOKUP(H127,Matrix!B:X,11,FALSE),"")</f>
        <v/>
      </c>
      <c r="M127" s="94" t="str">
        <f>IFERROR(VLOOKUP(F127,Matrix!B:H,7,FALSE)-VLOOKUP(H127,Matrix!B:H,7,FALSE),"")</f>
        <v/>
      </c>
      <c r="N127" s="95" t="str">
        <f>IFERROR(VLOOKUP(F127,Matrix!B:E,2,FALSE)-VLOOKUP(H127,Matrix!B:E,2,FALSE),"")</f>
        <v/>
      </c>
      <c r="O127" s="96" t="str">
        <f>IFERROR(VLOOKUP(F127,Matrix!B:X,14,FALSE)-VLOOKUP(H127,Matrix!B:X,14,FALSE),"")</f>
        <v/>
      </c>
      <c r="P127" s="96" t="str">
        <f>IFERROR(VLOOKUP(F127,Matrix!B:X,15,FALSE)-VLOOKUP(H127,Matrix!B:X,15,FALSE),"")</f>
        <v/>
      </c>
      <c r="Q127" s="97">
        <f t="shared" si="6"/>
        <v>0</v>
      </c>
      <c r="R127" s="97" t="str">
        <f>IFERROR(VLOOKUP(E127&amp;F127,Data!A:F,6,FALSE),"")</f>
        <v/>
      </c>
      <c r="S127" s="98">
        <f t="shared" si="7"/>
        <v>0</v>
      </c>
      <c r="T127" s="97" t="str">
        <f>IFERROR(VLOOKUP(E127&amp;H127,Data!A:F,6,FALSE),"")</f>
        <v/>
      </c>
    </row>
    <row r="128" spans="1:20" x14ac:dyDescent="0.25">
      <c r="A128" s="91" t="str">
        <f>IFERROR(AVERAGE(VLOOKUP(F128,Matrix!B:D,2,FALSE),VLOOKUP(H128,Matrix!B:D,3,FALSE)),"")</f>
        <v/>
      </c>
      <c r="B128" s="91" t="str">
        <f>IFERROR(AVERAGE(VLOOKUP(H128,Matrix!B:D,2,FALSE),VLOOKUP(F128,Matrix!B:D,3,FALSE)),"")</f>
        <v/>
      </c>
      <c r="C128" s="79">
        <f t="shared" si="5"/>
        <v>0</v>
      </c>
      <c r="D128" s="92" t="str">
        <f t="shared" si="4"/>
        <v/>
      </c>
      <c r="E128"/>
      <c r="F128"/>
      <c r="G128"/>
      <c r="H128"/>
      <c r="I128"/>
      <c r="J128"/>
      <c r="K128"/>
      <c r="L128" s="93" t="str">
        <f>IFERROR(VLOOKUP(F128,Matrix!B:X,11,FALSE)-VLOOKUP(H128,Matrix!B:X,11,FALSE),"")</f>
        <v/>
      </c>
      <c r="M128" s="94" t="str">
        <f>IFERROR(VLOOKUP(F128,Matrix!B:H,7,FALSE)-VLOOKUP(H128,Matrix!B:H,7,FALSE),"")</f>
        <v/>
      </c>
      <c r="N128" s="95" t="str">
        <f>IFERROR(VLOOKUP(F128,Matrix!B:E,2,FALSE)-VLOOKUP(H128,Matrix!B:E,2,FALSE),"")</f>
        <v/>
      </c>
      <c r="O128" s="96" t="str">
        <f>IFERROR(VLOOKUP(F128,Matrix!B:X,14,FALSE)-VLOOKUP(H128,Matrix!B:X,14,FALSE),"")</f>
        <v/>
      </c>
      <c r="P128" s="96" t="str">
        <f>IFERROR(VLOOKUP(F128,Matrix!B:X,15,FALSE)-VLOOKUP(H128,Matrix!B:X,15,FALSE),"")</f>
        <v/>
      </c>
      <c r="Q128" s="97">
        <f t="shared" si="6"/>
        <v>0</v>
      </c>
      <c r="R128" s="97" t="str">
        <f>IFERROR(VLOOKUP(E128&amp;F128,Data!A:F,6,FALSE),"")</f>
        <v/>
      </c>
      <c r="S128" s="98">
        <f t="shared" si="7"/>
        <v>0</v>
      </c>
      <c r="T128" s="97" t="str">
        <f>IFERROR(VLOOKUP(E128&amp;H128,Data!A:F,6,FALSE),"")</f>
        <v/>
      </c>
    </row>
    <row r="129" spans="1:20" x14ac:dyDescent="0.25">
      <c r="A129" s="91" t="str">
        <f>IFERROR(AVERAGE(VLOOKUP(F129,Matrix!B:D,2,FALSE),VLOOKUP(H129,Matrix!B:D,3,FALSE)),"")</f>
        <v/>
      </c>
      <c r="B129" s="91" t="str">
        <f>IFERROR(AVERAGE(VLOOKUP(H129,Matrix!B:D,2,FALSE),VLOOKUP(F129,Matrix!B:D,3,FALSE)),"")</f>
        <v/>
      </c>
      <c r="C129" s="79">
        <f t="shared" si="5"/>
        <v>0</v>
      </c>
      <c r="D129" s="92" t="str">
        <f t="shared" si="4"/>
        <v/>
      </c>
      <c r="E129"/>
      <c r="F129"/>
      <c r="G129"/>
      <c r="H129"/>
      <c r="I129"/>
      <c r="J129"/>
      <c r="K129"/>
      <c r="L129" s="93" t="str">
        <f>IFERROR(VLOOKUP(F129,Matrix!B:X,11,FALSE)-VLOOKUP(H129,Matrix!B:X,11,FALSE),"")</f>
        <v/>
      </c>
      <c r="M129" s="94" t="str">
        <f>IFERROR(VLOOKUP(F129,Matrix!B:H,7,FALSE)-VLOOKUP(H129,Matrix!B:H,7,FALSE),"")</f>
        <v/>
      </c>
      <c r="N129" s="95" t="str">
        <f>IFERROR(VLOOKUP(F129,Matrix!B:E,2,FALSE)-VLOOKUP(H129,Matrix!B:E,2,FALSE),"")</f>
        <v/>
      </c>
      <c r="O129" s="96" t="str">
        <f>IFERROR(VLOOKUP(F129,Matrix!B:X,14,FALSE)-VLOOKUP(H129,Matrix!B:X,14,FALSE),"")</f>
        <v/>
      </c>
      <c r="P129" s="96" t="str">
        <f>IFERROR(VLOOKUP(F129,Matrix!B:X,15,FALSE)-VLOOKUP(H129,Matrix!B:X,15,FALSE),"")</f>
        <v/>
      </c>
      <c r="Q129" s="97">
        <f t="shared" si="6"/>
        <v>0</v>
      </c>
      <c r="R129" s="97" t="str">
        <f>IFERROR(VLOOKUP(E129&amp;F129,Data!A:F,6,FALSE),"")</f>
        <v/>
      </c>
      <c r="S129" s="98">
        <f t="shared" si="7"/>
        <v>0</v>
      </c>
      <c r="T129" s="97" t="str">
        <f>IFERROR(VLOOKUP(E129&amp;H129,Data!A:F,6,FALSE),"")</f>
        <v/>
      </c>
    </row>
    <row r="130" spans="1:20" x14ac:dyDescent="0.25">
      <c r="A130" s="91" t="str">
        <f>IFERROR(AVERAGE(VLOOKUP(F130,Matrix!B:D,2,FALSE),VLOOKUP(H130,Matrix!B:D,3,FALSE)),"")</f>
        <v/>
      </c>
      <c r="B130" s="91" t="str">
        <f>IFERROR(AVERAGE(VLOOKUP(H130,Matrix!B:D,2,FALSE),VLOOKUP(F130,Matrix!B:D,3,FALSE)),"")</f>
        <v/>
      </c>
      <c r="C130" s="79">
        <f t="shared" si="5"/>
        <v>0</v>
      </c>
      <c r="D130" s="92" t="str">
        <f t="shared" si="4"/>
        <v/>
      </c>
      <c r="E130"/>
      <c r="F130"/>
      <c r="G130"/>
      <c r="H130"/>
      <c r="I130"/>
      <c r="J130"/>
      <c r="K130"/>
      <c r="L130" s="93" t="str">
        <f>IFERROR(VLOOKUP(F130,Matrix!B:X,11,FALSE)-VLOOKUP(H130,Matrix!B:X,11,FALSE),"")</f>
        <v/>
      </c>
      <c r="M130" s="94" t="str">
        <f>IFERROR(VLOOKUP(F130,Matrix!B:H,7,FALSE)-VLOOKUP(H130,Matrix!B:H,7,FALSE),"")</f>
        <v/>
      </c>
      <c r="N130" s="95" t="str">
        <f>IFERROR(VLOOKUP(F130,Matrix!B:E,2,FALSE)-VLOOKUP(H130,Matrix!B:E,2,FALSE),"")</f>
        <v/>
      </c>
      <c r="O130" s="96" t="str">
        <f>IFERROR(VLOOKUP(F130,Matrix!B:X,14,FALSE)-VLOOKUP(H130,Matrix!B:X,14,FALSE),"")</f>
        <v/>
      </c>
      <c r="P130" s="96" t="str">
        <f>IFERROR(VLOOKUP(F130,Matrix!B:X,15,FALSE)-VLOOKUP(H130,Matrix!B:X,15,FALSE),"")</f>
        <v/>
      </c>
      <c r="Q130" s="97">
        <f t="shared" si="6"/>
        <v>0</v>
      </c>
      <c r="R130" s="97" t="str">
        <f>IFERROR(VLOOKUP(E130&amp;F130,Data!A:F,6,FALSE),"")</f>
        <v/>
      </c>
      <c r="S130" s="98">
        <f t="shared" si="7"/>
        <v>0</v>
      </c>
      <c r="T130" s="97" t="str">
        <f>IFERROR(VLOOKUP(E130&amp;H130,Data!A:F,6,FALSE),"")</f>
        <v/>
      </c>
    </row>
    <row r="131" spans="1:20" x14ac:dyDescent="0.25">
      <c r="A131" s="91" t="str">
        <f>IFERROR(AVERAGE(VLOOKUP(F131,Matrix!B:D,2,FALSE),VLOOKUP(H131,Matrix!B:D,3,FALSE)),"")</f>
        <v/>
      </c>
      <c r="B131" s="91" t="str">
        <f>IFERROR(AVERAGE(VLOOKUP(H131,Matrix!B:D,2,FALSE),VLOOKUP(F131,Matrix!B:D,3,FALSE)),"")</f>
        <v/>
      </c>
      <c r="C131" s="79">
        <f t="shared" si="5"/>
        <v>0</v>
      </c>
      <c r="D131" s="92" t="str">
        <f t="shared" si="4"/>
        <v/>
      </c>
      <c r="E131"/>
      <c r="F131"/>
      <c r="G131"/>
      <c r="H131"/>
      <c r="I131"/>
      <c r="J131"/>
      <c r="K131"/>
      <c r="L131" s="93" t="str">
        <f>IFERROR(VLOOKUP(F131,Matrix!B:X,11,FALSE)-VLOOKUP(H131,Matrix!B:X,11,FALSE),"")</f>
        <v/>
      </c>
      <c r="M131" s="94" t="str">
        <f>IFERROR(VLOOKUP(F131,Matrix!B:H,7,FALSE)-VLOOKUP(H131,Matrix!B:H,7,FALSE),"")</f>
        <v/>
      </c>
      <c r="N131" s="95" t="str">
        <f>IFERROR(VLOOKUP(F131,Matrix!B:E,2,FALSE)-VLOOKUP(H131,Matrix!B:E,2,FALSE),"")</f>
        <v/>
      </c>
      <c r="O131" s="96" t="str">
        <f>IFERROR(VLOOKUP(F131,Matrix!B:X,14,FALSE)-VLOOKUP(H131,Matrix!B:X,14,FALSE),"")</f>
        <v/>
      </c>
      <c r="P131" s="96" t="str">
        <f>IFERROR(VLOOKUP(F131,Matrix!B:X,15,FALSE)-VLOOKUP(H131,Matrix!B:X,15,FALSE),"")</f>
        <v/>
      </c>
      <c r="Q131" s="97">
        <f t="shared" si="6"/>
        <v>0</v>
      </c>
      <c r="R131" s="97" t="str">
        <f>IFERROR(VLOOKUP(E131&amp;F131,Data!A:F,6,FALSE),"")</f>
        <v/>
      </c>
      <c r="S131" s="98">
        <f t="shared" si="7"/>
        <v>0</v>
      </c>
      <c r="T131" s="97" t="str">
        <f>IFERROR(VLOOKUP(E131&amp;H131,Data!A:F,6,FALSE),"")</f>
        <v/>
      </c>
    </row>
    <row r="132" spans="1:20" x14ac:dyDescent="0.25">
      <c r="A132" s="91" t="str">
        <f>IFERROR(AVERAGE(VLOOKUP(F132,Matrix!B:D,2,FALSE),VLOOKUP(H132,Matrix!B:D,3,FALSE)),"")</f>
        <v/>
      </c>
      <c r="B132" s="91" t="str">
        <f>IFERROR(AVERAGE(VLOOKUP(H132,Matrix!B:D,2,FALSE),VLOOKUP(F132,Matrix!B:D,3,FALSE)),"")</f>
        <v/>
      </c>
      <c r="C132" s="79">
        <f t="shared" si="5"/>
        <v>0</v>
      </c>
      <c r="D132" s="92" t="str">
        <f t="shared" si="4"/>
        <v/>
      </c>
      <c r="E132"/>
      <c r="F132"/>
      <c r="G132"/>
      <c r="H132"/>
      <c r="I132"/>
      <c r="J132"/>
      <c r="K132"/>
      <c r="L132" s="93" t="str">
        <f>IFERROR(VLOOKUP(F132,Matrix!B:X,11,FALSE)-VLOOKUP(H132,Matrix!B:X,11,FALSE),"")</f>
        <v/>
      </c>
      <c r="M132" s="94" t="str">
        <f>IFERROR(VLOOKUP(F132,Matrix!B:H,7,FALSE)-VLOOKUP(H132,Matrix!B:H,7,FALSE),"")</f>
        <v/>
      </c>
      <c r="N132" s="95" t="str">
        <f>IFERROR(VLOOKUP(F132,Matrix!B:E,2,FALSE)-VLOOKUP(H132,Matrix!B:E,2,FALSE),"")</f>
        <v/>
      </c>
      <c r="O132" s="96" t="str">
        <f>IFERROR(VLOOKUP(F132,Matrix!B:X,14,FALSE)-VLOOKUP(H132,Matrix!B:X,14,FALSE),"")</f>
        <v/>
      </c>
      <c r="P132" s="96" t="str">
        <f>IFERROR(VLOOKUP(F132,Matrix!B:X,15,FALSE)-VLOOKUP(H132,Matrix!B:X,15,FALSE),"")</f>
        <v/>
      </c>
      <c r="Q132" s="97">
        <f t="shared" si="6"/>
        <v>0</v>
      </c>
      <c r="R132" s="97" t="str">
        <f>IFERROR(VLOOKUP(E132&amp;F132,Data!A:F,6,FALSE),"")</f>
        <v/>
      </c>
      <c r="S132" s="98">
        <f t="shared" si="7"/>
        <v>0</v>
      </c>
      <c r="T132" s="97" t="str">
        <f>IFERROR(VLOOKUP(E132&amp;H132,Data!A:F,6,FALSE),"")</f>
        <v/>
      </c>
    </row>
    <row r="133" spans="1:20" x14ac:dyDescent="0.25">
      <c r="A133" s="91" t="str">
        <f>IFERROR(AVERAGE(VLOOKUP(F133,Matrix!B:D,2,FALSE),VLOOKUP(H133,Matrix!B:D,3,FALSE)),"")</f>
        <v/>
      </c>
      <c r="B133" s="91" t="str">
        <f>IFERROR(AVERAGE(VLOOKUP(H133,Matrix!B:D,2,FALSE),VLOOKUP(F133,Matrix!B:D,3,FALSE)),"")</f>
        <v/>
      </c>
      <c r="C133" s="79">
        <f t="shared" si="5"/>
        <v>0</v>
      </c>
      <c r="D133" s="92" t="str">
        <f t="shared" si="4"/>
        <v/>
      </c>
      <c r="E133"/>
      <c r="F133"/>
      <c r="G133"/>
      <c r="H133"/>
      <c r="I133"/>
      <c r="J133"/>
      <c r="K133"/>
      <c r="L133" s="93" t="str">
        <f>IFERROR(VLOOKUP(F133,Matrix!B:X,11,FALSE)-VLOOKUP(H133,Matrix!B:X,11,FALSE),"")</f>
        <v/>
      </c>
      <c r="M133" s="94" t="str">
        <f>IFERROR(VLOOKUP(F133,Matrix!B:H,7,FALSE)-VLOOKUP(H133,Matrix!B:H,7,FALSE),"")</f>
        <v/>
      </c>
      <c r="N133" s="95" t="str">
        <f>IFERROR(VLOOKUP(F133,Matrix!B:E,2,FALSE)-VLOOKUP(H133,Matrix!B:E,2,FALSE),"")</f>
        <v/>
      </c>
      <c r="O133" s="96" t="str">
        <f>IFERROR(VLOOKUP(F133,Matrix!B:X,14,FALSE)-VLOOKUP(H133,Matrix!B:X,14,FALSE),"")</f>
        <v/>
      </c>
      <c r="P133" s="96" t="str">
        <f>IFERROR(VLOOKUP(F133,Matrix!B:X,15,FALSE)-VLOOKUP(H133,Matrix!B:X,15,FALSE),"")</f>
        <v/>
      </c>
      <c r="Q133" s="97">
        <f t="shared" si="6"/>
        <v>0</v>
      </c>
      <c r="R133" s="97" t="str">
        <f>IFERROR(VLOOKUP(E133&amp;F133,Data!A:F,6,FALSE),"")</f>
        <v/>
      </c>
      <c r="S133" s="98">
        <f t="shared" si="7"/>
        <v>0</v>
      </c>
      <c r="T133" s="97" t="str">
        <f>IFERROR(VLOOKUP(E133&amp;H133,Data!A:F,6,FALSE),"")</f>
        <v/>
      </c>
    </row>
    <row r="134" spans="1:20" x14ac:dyDescent="0.25">
      <c r="A134" s="91" t="str">
        <f>IFERROR(AVERAGE(VLOOKUP(F134,Matrix!B:D,2,FALSE),VLOOKUP(H134,Matrix!B:D,3,FALSE)),"")</f>
        <v/>
      </c>
      <c r="B134" s="91" t="str">
        <f>IFERROR(AVERAGE(VLOOKUP(H134,Matrix!B:D,2,FALSE),VLOOKUP(F134,Matrix!B:D,3,FALSE)),"")</f>
        <v/>
      </c>
      <c r="C134" s="79">
        <f t="shared" si="5"/>
        <v>0</v>
      </c>
      <c r="D134" s="92" t="str">
        <f t="shared" ref="D134:D197" si="8">IFERROR((L134/MAX(L:L)*_MOVw)+(M134/MAX(M:M)*_WINw)+(N134/MAX(N:N)*_PPGw)+(O134/MAX(O:O)*_ORw)+(P134/MAX(P:P)*_DRw),"")</f>
        <v/>
      </c>
      <c r="E134"/>
      <c r="F134"/>
      <c r="G134"/>
      <c r="H134"/>
      <c r="I134"/>
      <c r="J134"/>
      <c r="K134"/>
      <c r="L134" s="93" t="str">
        <f>IFERROR(VLOOKUP(F134,Matrix!B:X,11,FALSE)-VLOOKUP(H134,Matrix!B:X,11,FALSE),"")</f>
        <v/>
      </c>
      <c r="M134" s="94" t="str">
        <f>IFERROR(VLOOKUP(F134,Matrix!B:H,7,FALSE)-VLOOKUP(H134,Matrix!B:H,7,FALSE),"")</f>
        <v/>
      </c>
      <c r="N134" s="95" t="str">
        <f>IFERROR(VLOOKUP(F134,Matrix!B:E,2,FALSE)-VLOOKUP(H134,Matrix!B:E,2,FALSE),"")</f>
        <v/>
      </c>
      <c r="O134" s="96" t="str">
        <f>IFERROR(VLOOKUP(F134,Matrix!B:X,14,FALSE)-VLOOKUP(H134,Matrix!B:X,14,FALSE),"")</f>
        <v/>
      </c>
      <c r="P134" s="96" t="str">
        <f>IFERROR(VLOOKUP(F134,Matrix!B:X,15,FALSE)-VLOOKUP(H134,Matrix!B:X,15,FALSE),"")</f>
        <v/>
      </c>
      <c r="Q134" s="97">
        <f t="shared" si="6"/>
        <v>0</v>
      </c>
      <c r="R134" s="97" t="str">
        <f>IFERROR(VLOOKUP(E134&amp;F134,Data!A:F,6,FALSE),"")</f>
        <v/>
      </c>
      <c r="S134" s="98">
        <f t="shared" si="7"/>
        <v>0</v>
      </c>
      <c r="T134" s="97" t="str">
        <f>IFERROR(VLOOKUP(E134&amp;H134,Data!A:F,6,FALSE),"")</f>
        <v/>
      </c>
    </row>
    <row r="135" spans="1:20" x14ac:dyDescent="0.25">
      <c r="A135" s="91" t="str">
        <f>IFERROR(AVERAGE(VLOOKUP(F135,Matrix!B:D,2,FALSE),VLOOKUP(H135,Matrix!B:D,3,FALSE)),"")</f>
        <v/>
      </c>
      <c r="B135" s="91" t="str">
        <f>IFERROR(AVERAGE(VLOOKUP(H135,Matrix!B:D,2,FALSE),VLOOKUP(F135,Matrix!B:D,3,FALSE)),"")</f>
        <v/>
      </c>
      <c r="C135" s="79">
        <f t="shared" ref="C135:C198" si="9">IFERROR(IF(AND(D135&gt;0,R135&gt;T135),"Yes",IF(AND(D135&gt;0,R135&lt;T135),"No",IF(AND(D135&lt;0,R135&lt;T135),"Yes",IF(AND(D135&lt;0,R135&gt;T135),"No",0)))),"")</f>
        <v>0</v>
      </c>
      <c r="D135" s="92" t="str">
        <f t="shared" si="8"/>
        <v/>
      </c>
      <c r="E135"/>
      <c r="F135"/>
      <c r="G135"/>
      <c r="H135"/>
      <c r="I135"/>
      <c r="J135"/>
      <c r="K135"/>
      <c r="L135" s="93" t="str">
        <f>IFERROR(VLOOKUP(F135,Matrix!B:X,11,FALSE)-VLOOKUP(H135,Matrix!B:X,11,FALSE),"")</f>
        <v/>
      </c>
      <c r="M135" s="94" t="str">
        <f>IFERROR(VLOOKUP(F135,Matrix!B:H,7,FALSE)-VLOOKUP(H135,Matrix!B:H,7,FALSE),"")</f>
        <v/>
      </c>
      <c r="N135" s="95" t="str">
        <f>IFERROR(VLOOKUP(F135,Matrix!B:E,2,FALSE)-VLOOKUP(H135,Matrix!B:E,2,FALSE),"")</f>
        <v/>
      </c>
      <c r="O135" s="96" t="str">
        <f>IFERROR(VLOOKUP(F135,Matrix!B:X,14,FALSE)-VLOOKUP(H135,Matrix!B:X,14,FALSE),"")</f>
        <v/>
      </c>
      <c r="P135" s="96" t="str">
        <f>IFERROR(VLOOKUP(F135,Matrix!B:X,15,FALSE)-VLOOKUP(H135,Matrix!B:X,15,FALSE),"")</f>
        <v/>
      </c>
      <c r="Q135" s="97">
        <f t="shared" ref="Q135:Q198" si="10">F135</f>
        <v>0</v>
      </c>
      <c r="R135" s="97" t="str">
        <f>IFERROR(VLOOKUP(E135&amp;F135,Data!A:F,6,FALSE),"")</f>
        <v/>
      </c>
      <c r="S135" s="98">
        <f t="shared" ref="S135:S198" si="11">H135</f>
        <v>0</v>
      </c>
      <c r="T135" s="97" t="str">
        <f>IFERROR(VLOOKUP(E135&amp;H135,Data!A:F,6,FALSE),"")</f>
        <v/>
      </c>
    </row>
    <row r="136" spans="1:20" x14ac:dyDescent="0.25">
      <c r="A136" s="91" t="str">
        <f>IFERROR(AVERAGE(VLOOKUP(F136,Matrix!B:D,2,FALSE),VLOOKUP(H136,Matrix!B:D,3,FALSE)),"")</f>
        <v/>
      </c>
      <c r="B136" s="91" t="str">
        <f>IFERROR(AVERAGE(VLOOKUP(H136,Matrix!B:D,2,FALSE),VLOOKUP(F136,Matrix!B:D,3,FALSE)),"")</f>
        <v/>
      </c>
      <c r="C136" s="79">
        <f t="shared" si="9"/>
        <v>0</v>
      </c>
      <c r="D136" s="92" t="str">
        <f t="shared" si="8"/>
        <v/>
      </c>
      <c r="E136"/>
      <c r="F136"/>
      <c r="G136"/>
      <c r="H136"/>
      <c r="I136"/>
      <c r="J136"/>
      <c r="K136"/>
      <c r="L136" s="93" t="str">
        <f>IFERROR(VLOOKUP(F136,Matrix!B:X,11,FALSE)-VLOOKUP(H136,Matrix!B:X,11,FALSE),"")</f>
        <v/>
      </c>
      <c r="M136" s="94" t="str">
        <f>IFERROR(VLOOKUP(F136,Matrix!B:H,7,FALSE)-VLOOKUP(H136,Matrix!B:H,7,FALSE),"")</f>
        <v/>
      </c>
      <c r="N136" s="95" t="str">
        <f>IFERROR(VLOOKUP(F136,Matrix!B:E,2,FALSE)-VLOOKUP(H136,Matrix!B:E,2,FALSE),"")</f>
        <v/>
      </c>
      <c r="O136" s="96" t="str">
        <f>IFERROR(VLOOKUP(F136,Matrix!B:X,14,FALSE)-VLOOKUP(H136,Matrix!B:X,14,FALSE),"")</f>
        <v/>
      </c>
      <c r="P136" s="96" t="str">
        <f>IFERROR(VLOOKUP(F136,Matrix!B:X,15,FALSE)-VLOOKUP(H136,Matrix!B:X,15,FALSE),"")</f>
        <v/>
      </c>
      <c r="Q136" s="97">
        <f t="shared" si="10"/>
        <v>0</v>
      </c>
      <c r="R136" s="97" t="str">
        <f>IFERROR(VLOOKUP(E136&amp;F136,Data!A:F,6,FALSE),"")</f>
        <v/>
      </c>
      <c r="S136" s="98">
        <f t="shared" si="11"/>
        <v>0</v>
      </c>
      <c r="T136" s="97" t="str">
        <f>IFERROR(VLOOKUP(E136&amp;H136,Data!A:F,6,FALSE),"")</f>
        <v/>
      </c>
    </row>
    <row r="137" spans="1:20" x14ac:dyDescent="0.25">
      <c r="A137" s="91" t="str">
        <f>IFERROR(AVERAGE(VLOOKUP(F137,Matrix!B:D,2,FALSE),VLOOKUP(H137,Matrix!B:D,3,FALSE)),"")</f>
        <v/>
      </c>
      <c r="B137" s="91" t="str">
        <f>IFERROR(AVERAGE(VLOOKUP(H137,Matrix!B:D,2,FALSE),VLOOKUP(F137,Matrix!B:D,3,FALSE)),"")</f>
        <v/>
      </c>
      <c r="C137" s="79">
        <f t="shared" si="9"/>
        <v>0</v>
      </c>
      <c r="D137" s="92" t="str">
        <f t="shared" si="8"/>
        <v/>
      </c>
      <c r="E137"/>
      <c r="F137"/>
      <c r="G137"/>
      <c r="H137"/>
      <c r="I137"/>
      <c r="J137"/>
      <c r="K137"/>
      <c r="L137" s="93" t="str">
        <f>IFERROR(VLOOKUP(F137,Matrix!B:X,11,FALSE)-VLOOKUP(H137,Matrix!B:X,11,FALSE),"")</f>
        <v/>
      </c>
      <c r="M137" s="94" t="str">
        <f>IFERROR(VLOOKUP(F137,Matrix!B:H,7,FALSE)-VLOOKUP(H137,Matrix!B:H,7,FALSE),"")</f>
        <v/>
      </c>
      <c r="N137" s="95" t="str">
        <f>IFERROR(VLOOKUP(F137,Matrix!B:E,2,FALSE)-VLOOKUP(H137,Matrix!B:E,2,FALSE),"")</f>
        <v/>
      </c>
      <c r="O137" s="96" t="str">
        <f>IFERROR(VLOOKUP(F137,Matrix!B:X,14,FALSE)-VLOOKUP(H137,Matrix!B:X,14,FALSE),"")</f>
        <v/>
      </c>
      <c r="P137" s="96" t="str">
        <f>IFERROR(VLOOKUP(F137,Matrix!B:X,15,FALSE)-VLOOKUP(H137,Matrix!B:X,15,FALSE),"")</f>
        <v/>
      </c>
      <c r="Q137" s="97">
        <f t="shared" si="10"/>
        <v>0</v>
      </c>
      <c r="R137" s="97" t="str">
        <f>IFERROR(VLOOKUP(E137&amp;F137,Data!A:F,6,FALSE),"")</f>
        <v/>
      </c>
      <c r="S137" s="98">
        <f t="shared" si="11"/>
        <v>0</v>
      </c>
      <c r="T137" s="97" t="str">
        <f>IFERROR(VLOOKUP(E137&amp;H137,Data!A:F,6,FALSE),"")</f>
        <v/>
      </c>
    </row>
    <row r="138" spans="1:20" x14ac:dyDescent="0.25">
      <c r="A138" s="91" t="str">
        <f>IFERROR(AVERAGE(VLOOKUP(F138,Matrix!B:D,2,FALSE),VLOOKUP(H138,Matrix!B:D,3,FALSE)),"")</f>
        <v/>
      </c>
      <c r="B138" s="91" t="str">
        <f>IFERROR(AVERAGE(VLOOKUP(H138,Matrix!B:D,2,FALSE),VLOOKUP(F138,Matrix!B:D,3,FALSE)),"")</f>
        <v/>
      </c>
      <c r="C138" s="79">
        <f t="shared" si="9"/>
        <v>0</v>
      </c>
      <c r="D138" s="92" t="str">
        <f t="shared" si="8"/>
        <v/>
      </c>
      <c r="E138"/>
      <c r="F138"/>
      <c r="G138"/>
      <c r="H138"/>
      <c r="I138"/>
      <c r="J138"/>
      <c r="K138"/>
      <c r="L138" s="93" t="str">
        <f>IFERROR(VLOOKUP(F138,Matrix!B:X,11,FALSE)-VLOOKUP(H138,Matrix!B:X,11,FALSE),"")</f>
        <v/>
      </c>
      <c r="M138" s="94" t="str">
        <f>IFERROR(VLOOKUP(F138,Matrix!B:H,7,FALSE)-VLOOKUP(H138,Matrix!B:H,7,FALSE),"")</f>
        <v/>
      </c>
      <c r="N138" s="95" t="str">
        <f>IFERROR(VLOOKUP(F138,Matrix!B:E,2,FALSE)-VLOOKUP(H138,Matrix!B:E,2,FALSE),"")</f>
        <v/>
      </c>
      <c r="O138" s="96" t="str">
        <f>IFERROR(VLOOKUP(F138,Matrix!B:X,14,FALSE)-VLOOKUP(H138,Matrix!B:X,14,FALSE),"")</f>
        <v/>
      </c>
      <c r="P138" s="96" t="str">
        <f>IFERROR(VLOOKUP(F138,Matrix!B:X,15,FALSE)-VLOOKUP(H138,Matrix!B:X,15,FALSE),"")</f>
        <v/>
      </c>
      <c r="Q138" s="97">
        <f t="shared" si="10"/>
        <v>0</v>
      </c>
      <c r="R138" s="97" t="str">
        <f>IFERROR(VLOOKUP(E138&amp;F138,Data!A:F,6,FALSE),"")</f>
        <v/>
      </c>
      <c r="S138" s="98">
        <f t="shared" si="11"/>
        <v>0</v>
      </c>
      <c r="T138" s="97" t="str">
        <f>IFERROR(VLOOKUP(E138&amp;H138,Data!A:F,6,FALSE),"")</f>
        <v/>
      </c>
    </row>
    <row r="139" spans="1:20" x14ac:dyDescent="0.25">
      <c r="A139" s="91" t="str">
        <f>IFERROR(AVERAGE(VLOOKUP(F139,Matrix!B:D,2,FALSE),VLOOKUP(H139,Matrix!B:D,3,FALSE)),"")</f>
        <v/>
      </c>
      <c r="B139" s="91" t="str">
        <f>IFERROR(AVERAGE(VLOOKUP(H139,Matrix!B:D,2,FALSE),VLOOKUP(F139,Matrix!B:D,3,FALSE)),"")</f>
        <v/>
      </c>
      <c r="C139" s="79">
        <f t="shared" si="9"/>
        <v>0</v>
      </c>
      <c r="D139" s="92" t="str">
        <f t="shared" si="8"/>
        <v/>
      </c>
      <c r="E139"/>
      <c r="F139"/>
      <c r="G139"/>
      <c r="H139"/>
      <c r="I139"/>
      <c r="J139"/>
      <c r="K139"/>
      <c r="L139" s="93" t="str">
        <f>IFERROR(VLOOKUP(F139,Matrix!B:X,11,FALSE)-VLOOKUP(H139,Matrix!B:X,11,FALSE),"")</f>
        <v/>
      </c>
      <c r="M139" s="94" t="str">
        <f>IFERROR(VLOOKUP(F139,Matrix!B:H,7,FALSE)-VLOOKUP(H139,Matrix!B:H,7,FALSE),"")</f>
        <v/>
      </c>
      <c r="N139" s="95" t="str">
        <f>IFERROR(VLOOKUP(F139,Matrix!B:E,2,FALSE)-VLOOKUP(H139,Matrix!B:E,2,FALSE),"")</f>
        <v/>
      </c>
      <c r="O139" s="96" t="str">
        <f>IFERROR(VLOOKUP(F139,Matrix!B:X,14,FALSE)-VLOOKUP(H139,Matrix!B:X,14,FALSE),"")</f>
        <v/>
      </c>
      <c r="P139" s="96" t="str">
        <f>IFERROR(VLOOKUP(F139,Matrix!B:X,15,FALSE)-VLOOKUP(H139,Matrix!B:X,15,FALSE),"")</f>
        <v/>
      </c>
      <c r="Q139" s="97">
        <f t="shared" si="10"/>
        <v>0</v>
      </c>
      <c r="R139" s="97" t="str">
        <f>IFERROR(VLOOKUP(E139&amp;F139,Data!A:F,6,FALSE),"")</f>
        <v/>
      </c>
      <c r="S139" s="98">
        <f t="shared" si="11"/>
        <v>0</v>
      </c>
      <c r="T139" s="97" t="str">
        <f>IFERROR(VLOOKUP(E139&amp;H139,Data!A:F,6,FALSE),"")</f>
        <v/>
      </c>
    </row>
    <row r="140" spans="1:20" x14ac:dyDescent="0.25">
      <c r="A140" s="91" t="str">
        <f>IFERROR(AVERAGE(VLOOKUP(F140,Matrix!B:D,2,FALSE),VLOOKUP(H140,Matrix!B:D,3,FALSE)),"")</f>
        <v/>
      </c>
      <c r="B140" s="91" t="str">
        <f>IFERROR(AVERAGE(VLOOKUP(H140,Matrix!B:D,2,FALSE),VLOOKUP(F140,Matrix!B:D,3,FALSE)),"")</f>
        <v/>
      </c>
      <c r="C140" s="79">
        <f t="shared" si="9"/>
        <v>0</v>
      </c>
      <c r="D140" s="92" t="str">
        <f t="shared" si="8"/>
        <v/>
      </c>
      <c r="E140"/>
      <c r="F140"/>
      <c r="G140"/>
      <c r="H140"/>
      <c r="I140"/>
      <c r="J140"/>
      <c r="K140"/>
      <c r="L140" s="93" t="str">
        <f>IFERROR(VLOOKUP(F140,Matrix!B:X,11,FALSE)-VLOOKUP(H140,Matrix!B:X,11,FALSE),"")</f>
        <v/>
      </c>
      <c r="M140" s="94" t="str">
        <f>IFERROR(VLOOKUP(F140,Matrix!B:H,7,FALSE)-VLOOKUP(H140,Matrix!B:H,7,FALSE),"")</f>
        <v/>
      </c>
      <c r="N140" s="95" t="str">
        <f>IFERROR(VLOOKUP(F140,Matrix!B:E,2,FALSE)-VLOOKUP(H140,Matrix!B:E,2,FALSE),"")</f>
        <v/>
      </c>
      <c r="O140" s="96" t="str">
        <f>IFERROR(VLOOKUP(F140,Matrix!B:X,14,FALSE)-VLOOKUP(H140,Matrix!B:X,14,FALSE),"")</f>
        <v/>
      </c>
      <c r="P140" s="96" t="str">
        <f>IFERROR(VLOOKUP(F140,Matrix!B:X,15,FALSE)-VLOOKUP(H140,Matrix!B:X,15,FALSE),"")</f>
        <v/>
      </c>
      <c r="Q140" s="97">
        <f t="shared" si="10"/>
        <v>0</v>
      </c>
      <c r="R140" s="97" t="str">
        <f>IFERROR(VLOOKUP(E140&amp;F140,Data!A:F,6,FALSE),"")</f>
        <v/>
      </c>
      <c r="S140" s="98">
        <f t="shared" si="11"/>
        <v>0</v>
      </c>
      <c r="T140" s="97" t="str">
        <f>IFERROR(VLOOKUP(E140&amp;H140,Data!A:F,6,FALSE),"")</f>
        <v/>
      </c>
    </row>
    <row r="141" spans="1:20" x14ac:dyDescent="0.25">
      <c r="A141" s="91" t="str">
        <f>IFERROR(AVERAGE(VLOOKUP(F141,Matrix!B:D,2,FALSE),VLOOKUP(H141,Matrix!B:D,3,FALSE)),"")</f>
        <v/>
      </c>
      <c r="B141" s="91" t="str">
        <f>IFERROR(AVERAGE(VLOOKUP(H141,Matrix!B:D,2,FALSE),VLOOKUP(F141,Matrix!B:D,3,FALSE)),"")</f>
        <v/>
      </c>
      <c r="C141" s="79">
        <f t="shared" si="9"/>
        <v>0</v>
      </c>
      <c r="D141" s="92" t="str">
        <f t="shared" si="8"/>
        <v/>
      </c>
      <c r="E141"/>
      <c r="F141"/>
      <c r="G141"/>
      <c r="H141"/>
      <c r="I141"/>
      <c r="J141"/>
      <c r="K141"/>
      <c r="L141" s="93" t="str">
        <f>IFERROR(VLOOKUP(F141,Matrix!B:X,11,FALSE)-VLOOKUP(H141,Matrix!B:X,11,FALSE),"")</f>
        <v/>
      </c>
      <c r="M141" s="94" t="str">
        <f>IFERROR(VLOOKUP(F141,Matrix!B:H,7,FALSE)-VLOOKUP(H141,Matrix!B:H,7,FALSE),"")</f>
        <v/>
      </c>
      <c r="N141" s="95" t="str">
        <f>IFERROR(VLOOKUP(F141,Matrix!B:E,2,FALSE)-VLOOKUP(H141,Matrix!B:E,2,FALSE),"")</f>
        <v/>
      </c>
      <c r="O141" s="96" t="str">
        <f>IFERROR(VLOOKUP(F141,Matrix!B:X,14,FALSE)-VLOOKUP(H141,Matrix!B:X,14,FALSE),"")</f>
        <v/>
      </c>
      <c r="P141" s="96" t="str">
        <f>IFERROR(VLOOKUP(F141,Matrix!B:X,15,FALSE)-VLOOKUP(H141,Matrix!B:X,15,FALSE),"")</f>
        <v/>
      </c>
      <c r="Q141" s="97">
        <f t="shared" si="10"/>
        <v>0</v>
      </c>
      <c r="R141" s="97" t="str">
        <f>IFERROR(VLOOKUP(E141&amp;F141,Data!A:F,6,FALSE),"")</f>
        <v/>
      </c>
      <c r="S141" s="98">
        <f t="shared" si="11"/>
        <v>0</v>
      </c>
      <c r="T141" s="97" t="str">
        <f>IFERROR(VLOOKUP(E141&amp;H141,Data!A:F,6,FALSE),"")</f>
        <v/>
      </c>
    </row>
    <row r="142" spans="1:20" x14ac:dyDescent="0.25">
      <c r="A142" s="91" t="str">
        <f>IFERROR(AVERAGE(VLOOKUP(F142,Matrix!B:D,2,FALSE),VLOOKUP(H142,Matrix!B:D,3,FALSE)),"")</f>
        <v/>
      </c>
      <c r="B142" s="91" t="str">
        <f>IFERROR(AVERAGE(VLOOKUP(H142,Matrix!B:D,2,FALSE),VLOOKUP(F142,Matrix!B:D,3,FALSE)),"")</f>
        <v/>
      </c>
      <c r="C142" s="79">
        <f t="shared" si="9"/>
        <v>0</v>
      </c>
      <c r="D142" s="92" t="str">
        <f t="shared" si="8"/>
        <v/>
      </c>
      <c r="E142"/>
      <c r="F142"/>
      <c r="G142"/>
      <c r="H142"/>
      <c r="I142"/>
      <c r="J142"/>
      <c r="K142"/>
      <c r="L142" s="93" t="str">
        <f>IFERROR(VLOOKUP(F142,Matrix!B:X,11,FALSE)-VLOOKUP(H142,Matrix!B:X,11,FALSE),"")</f>
        <v/>
      </c>
      <c r="M142" s="94" t="str">
        <f>IFERROR(VLOOKUP(F142,Matrix!B:H,7,FALSE)-VLOOKUP(H142,Matrix!B:H,7,FALSE),"")</f>
        <v/>
      </c>
      <c r="N142" s="95" t="str">
        <f>IFERROR(VLOOKUP(F142,Matrix!B:E,2,FALSE)-VLOOKUP(H142,Matrix!B:E,2,FALSE),"")</f>
        <v/>
      </c>
      <c r="O142" s="96" t="str">
        <f>IFERROR(VLOOKUP(F142,Matrix!B:X,14,FALSE)-VLOOKUP(H142,Matrix!B:X,14,FALSE),"")</f>
        <v/>
      </c>
      <c r="P142" s="96" t="str">
        <f>IFERROR(VLOOKUP(F142,Matrix!B:X,15,FALSE)-VLOOKUP(H142,Matrix!B:X,15,FALSE),"")</f>
        <v/>
      </c>
      <c r="Q142" s="97">
        <f t="shared" si="10"/>
        <v>0</v>
      </c>
      <c r="R142" s="97" t="str">
        <f>IFERROR(VLOOKUP(E142&amp;F142,Data!A:F,6,FALSE),"")</f>
        <v/>
      </c>
      <c r="S142" s="98">
        <f t="shared" si="11"/>
        <v>0</v>
      </c>
      <c r="T142" s="97" t="str">
        <f>IFERROR(VLOOKUP(E142&amp;H142,Data!A:F,6,FALSE),"")</f>
        <v/>
      </c>
    </row>
    <row r="143" spans="1:20" x14ac:dyDescent="0.25">
      <c r="A143" s="91" t="str">
        <f>IFERROR(AVERAGE(VLOOKUP(F143,Matrix!B:D,2,FALSE),VLOOKUP(H143,Matrix!B:D,3,FALSE)),"")</f>
        <v/>
      </c>
      <c r="B143" s="91" t="str">
        <f>IFERROR(AVERAGE(VLOOKUP(H143,Matrix!B:D,2,FALSE),VLOOKUP(F143,Matrix!B:D,3,FALSE)),"")</f>
        <v/>
      </c>
      <c r="C143" s="79">
        <f t="shared" si="9"/>
        <v>0</v>
      </c>
      <c r="D143" s="92" t="str">
        <f t="shared" si="8"/>
        <v/>
      </c>
      <c r="E143"/>
      <c r="F143"/>
      <c r="G143"/>
      <c r="H143"/>
      <c r="I143"/>
      <c r="J143"/>
      <c r="K143"/>
      <c r="L143" s="93" t="str">
        <f>IFERROR(VLOOKUP(F143,Matrix!B:X,11,FALSE)-VLOOKUP(H143,Matrix!B:X,11,FALSE),"")</f>
        <v/>
      </c>
      <c r="M143" s="94" t="str">
        <f>IFERROR(VLOOKUP(F143,Matrix!B:H,7,FALSE)-VLOOKUP(H143,Matrix!B:H,7,FALSE),"")</f>
        <v/>
      </c>
      <c r="N143" s="95" t="str">
        <f>IFERROR(VLOOKUP(F143,Matrix!B:E,2,FALSE)-VLOOKUP(H143,Matrix!B:E,2,FALSE),"")</f>
        <v/>
      </c>
      <c r="O143" s="96" t="str">
        <f>IFERROR(VLOOKUP(F143,Matrix!B:X,14,FALSE)-VLOOKUP(H143,Matrix!B:X,14,FALSE),"")</f>
        <v/>
      </c>
      <c r="P143" s="96" t="str">
        <f>IFERROR(VLOOKUP(F143,Matrix!B:X,15,FALSE)-VLOOKUP(H143,Matrix!B:X,15,FALSE),"")</f>
        <v/>
      </c>
      <c r="Q143" s="97">
        <f t="shared" si="10"/>
        <v>0</v>
      </c>
      <c r="R143" s="97" t="str">
        <f>IFERROR(VLOOKUP(E143&amp;F143,Data!A:F,6,FALSE),"")</f>
        <v/>
      </c>
      <c r="S143" s="98">
        <f t="shared" si="11"/>
        <v>0</v>
      </c>
      <c r="T143" s="97" t="str">
        <f>IFERROR(VLOOKUP(E143&amp;H143,Data!A:F,6,FALSE),"")</f>
        <v/>
      </c>
    </row>
    <row r="144" spans="1:20" x14ac:dyDescent="0.25">
      <c r="A144" s="91" t="str">
        <f>IFERROR(AVERAGE(VLOOKUP(F144,Matrix!B:D,2,FALSE),VLOOKUP(H144,Matrix!B:D,3,FALSE)),"")</f>
        <v/>
      </c>
      <c r="B144" s="91" t="str">
        <f>IFERROR(AVERAGE(VLOOKUP(H144,Matrix!B:D,2,FALSE),VLOOKUP(F144,Matrix!B:D,3,FALSE)),"")</f>
        <v/>
      </c>
      <c r="C144" s="79">
        <f t="shared" si="9"/>
        <v>0</v>
      </c>
      <c r="D144" s="92" t="str">
        <f t="shared" si="8"/>
        <v/>
      </c>
      <c r="E144"/>
      <c r="F144"/>
      <c r="G144"/>
      <c r="H144"/>
      <c r="I144"/>
      <c r="J144"/>
      <c r="K144"/>
      <c r="L144" s="93" t="str">
        <f>IFERROR(VLOOKUP(F144,Matrix!B:X,11,FALSE)-VLOOKUP(H144,Matrix!B:X,11,FALSE),"")</f>
        <v/>
      </c>
      <c r="M144" s="94" t="str">
        <f>IFERROR(VLOOKUP(F144,Matrix!B:H,7,FALSE)-VLOOKUP(H144,Matrix!B:H,7,FALSE),"")</f>
        <v/>
      </c>
      <c r="N144" s="95" t="str">
        <f>IFERROR(VLOOKUP(F144,Matrix!B:E,2,FALSE)-VLOOKUP(H144,Matrix!B:E,2,FALSE),"")</f>
        <v/>
      </c>
      <c r="O144" s="96" t="str">
        <f>IFERROR(VLOOKUP(F144,Matrix!B:X,14,FALSE)-VLOOKUP(H144,Matrix!B:X,14,FALSE),"")</f>
        <v/>
      </c>
      <c r="P144" s="96" t="str">
        <f>IFERROR(VLOOKUP(F144,Matrix!B:X,15,FALSE)-VLOOKUP(H144,Matrix!B:X,15,FALSE),"")</f>
        <v/>
      </c>
      <c r="Q144" s="97">
        <f t="shared" si="10"/>
        <v>0</v>
      </c>
      <c r="R144" s="97" t="str">
        <f>IFERROR(VLOOKUP(E144&amp;F144,Data!A:F,6,FALSE),"")</f>
        <v/>
      </c>
      <c r="S144" s="98">
        <f t="shared" si="11"/>
        <v>0</v>
      </c>
      <c r="T144" s="97" t="str">
        <f>IFERROR(VLOOKUP(E144&amp;H144,Data!A:F,6,FALSE),"")</f>
        <v/>
      </c>
    </row>
    <row r="145" spans="1:20" x14ac:dyDescent="0.25">
      <c r="A145" s="91" t="str">
        <f>IFERROR(AVERAGE(VLOOKUP(F145,Matrix!B:D,2,FALSE),VLOOKUP(H145,Matrix!B:D,3,FALSE)),"")</f>
        <v/>
      </c>
      <c r="B145" s="91" t="str">
        <f>IFERROR(AVERAGE(VLOOKUP(H145,Matrix!B:D,2,FALSE),VLOOKUP(F145,Matrix!B:D,3,FALSE)),"")</f>
        <v/>
      </c>
      <c r="C145" s="79">
        <f t="shared" si="9"/>
        <v>0</v>
      </c>
      <c r="D145" s="92" t="str">
        <f t="shared" si="8"/>
        <v/>
      </c>
      <c r="E145"/>
      <c r="F145"/>
      <c r="G145"/>
      <c r="H145"/>
      <c r="I145"/>
      <c r="J145"/>
      <c r="K145"/>
      <c r="L145" s="93" t="str">
        <f>IFERROR(VLOOKUP(F145,Matrix!B:X,11,FALSE)-VLOOKUP(H145,Matrix!B:X,11,FALSE),"")</f>
        <v/>
      </c>
      <c r="M145" s="94" t="str">
        <f>IFERROR(VLOOKUP(F145,Matrix!B:H,7,FALSE)-VLOOKUP(H145,Matrix!B:H,7,FALSE),"")</f>
        <v/>
      </c>
      <c r="N145" s="95" t="str">
        <f>IFERROR(VLOOKUP(F145,Matrix!B:E,2,FALSE)-VLOOKUP(H145,Matrix!B:E,2,FALSE),"")</f>
        <v/>
      </c>
      <c r="O145" s="96" t="str">
        <f>IFERROR(VLOOKUP(F145,Matrix!B:X,14,FALSE)-VLOOKUP(H145,Matrix!B:X,14,FALSE),"")</f>
        <v/>
      </c>
      <c r="P145" s="96" t="str">
        <f>IFERROR(VLOOKUP(F145,Matrix!B:X,15,FALSE)-VLOOKUP(H145,Matrix!B:X,15,FALSE),"")</f>
        <v/>
      </c>
      <c r="Q145" s="97">
        <f t="shared" si="10"/>
        <v>0</v>
      </c>
      <c r="R145" s="97" t="str">
        <f>IFERROR(VLOOKUP(E145&amp;F145,Data!A:F,6,FALSE),"")</f>
        <v/>
      </c>
      <c r="S145" s="98">
        <f t="shared" si="11"/>
        <v>0</v>
      </c>
      <c r="T145" s="97" t="str">
        <f>IFERROR(VLOOKUP(E145&amp;H145,Data!A:F,6,FALSE),"")</f>
        <v/>
      </c>
    </row>
    <row r="146" spans="1:20" x14ac:dyDescent="0.25">
      <c r="A146" s="91" t="str">
        <f>IFERROR(AVERAGE(VLOOKUP(F146,Matrix!B:D,2,FALSE),VLOOKUP(H146,Matrix!B:D,3,FALSE)),"")</f>
        <v/>
      </c>
      <c r="B146" s="91" t="str">
        <f>IFERROR(AVERAGE(VLOOKUP(H146,Matrix!B:D,2,FALSE),VLOOKUP(F146,Matrix!B:D,3,FALSE)),"")</f>
        <v/>
      </c>
      <c r="C146" s="79">
        <f t="shared" si="9"/>
        <v>0</v>
      </c>
      <c r="D146" s="92" t="str">
        <f t="shared" si="8"/>
        <v/>
      </c>
      <c r="E146"/>
      <c r="F146"/>
      <c r="G146"/>
      <c r="H146"/>
      <c r="I146"/>
      <c r="J146"/>
      <c r="K146"/>
      <c r="L146" s="93" t="str">
        <f>IFERROR(VLOOKUP(F146,Matrix!B:X,11,FALSE)-VLOOKUP(H146,Matrix!B:X,11,FALSE),"")</f>
        <v/>
      </c>
      <c r="M146" s="94" t="str">
        <f>IFERROR(VLOOKUP(F146,Matrix!B:H,7,FALSE)-VLOOKUP(H146,Matrix!B:H,7,FALSE),"")</f>
        <v/>
      </c>
      <c r="N146" s="95" t="str">
        <f>IFERROR(VLOOKUP(F146,Matrix!B:E,2,FALSE)-VLOOKUP(H146,Matrix!B:E,2,FALSE),"")</f>
        <v/>
      </c>
      <c r="O146" s="96" t="str">
        <f>IFERROR(VLOOKUP(F146,Matrix!B:X,14,FALSE)-VLOOKUP(H146,Matrix!B:X,14,FALSE),"")</f>
        <v/>
      </c>
      <c r="P146" s="96" t="str">
        <f>IFERROR(VLOOKUP(F146,Matrix!B:X,15,FALSE)-VLOOKUP(H146,Matrix!B:X,15,FALSE),"")</f>
        <v/>
      </c>
      <c r="Q146" s="97">
        <f t="shared" si="10"/>
        <v>0</v>
      </c>
      <c r="R146" s="97" t="str">
        <f>IFERROR(VLOOKUP(E146&amp;F146,Data!A:F,6,FALSE),"")</f>
        <v/>
      </c>
      <c r="S146" s="98">
        <f t="shared" si="11"/>
        <v>0</v>
      </c>
      <c r="T146" s="97" t="str">
        <f>IFERROR(VLOOKUP(E146&amp;H146,Data!A:F,6,FALSE),"")</f>
        <v/>
      </c>
    </row>
    <row r="147" spans="1:20" x14ac:dyDescent="0.25">
      <c r="A147" s="91" t="str">
        <f>IFERROR(AVERAGE(VLOOKUP(F147,Matrix!B:D,2,FALSE),VLOOKUP(H147,Matrix!B:D,3,FALSE)),"")</f>
        <v/>
      </c>
      <c r="B147" s="91" t="str">
        <f>IFERROR(AVERAGE(VLOOKUP(H147,Matrix!B:D,2,FALSE),VLOOKUP(F147,Matrix!B:D,3,FALSE)),"")</f>
        <v/>
      </c>
      <c r="C147" s="79">
        <f t="shared" si="9"/>
        <v>0</v>
      </c>
      <c r="D147" s="92" t="str">
        <f t="shared" si="8"/>
        <v/>
      </c>
      <c r="E147"/>
      <c r="F147"/>
      <c r="G147"/>
      <c r="H147"/>
      <c r="I147"/>
      <c r="J147"/>
      <c r="K147"/>
      <c r="L147" s="93" t="str">
        <f>IFERROR(VLOOKUP(F147,Matrix!B:X,11,FALSE)-VLOOKUP(H147,Matrix!B:X,11,FALSE),"")</f>
        <v/>
      </c>
      <c r="M147" s="94" t="str">
        <f>IFERROR(VLOOKUP(F147,Matrix!B:H,7,FALSE)-VLOOKUP(H147,Matrix!B:H,7,FALSE),"")</f>
        <v/>
      </c>
      <c r="N147" s="95" t="str">
        <f>IFERROR(VLOOKUP(F147,Matrix!B:E,2,FALSE)-VLOOKUP(H147,Matrix!B:E,2,FALSE),"")</f>
        <v/>
      </c>
      <c r="O147" s="96" t="str">
        <f>IFERROR(VLOOKUP(F147,Matrix!B:X,14,FALSE)-VLOOKUP(H147,Matrix!B:X,14,FALSE),"")</f>
        <v/>
      </c>
      <c r="P147" s="96" t="str">
        <f>IFERROR(VLOOKUP(F147,Matrix!B:X,15,FALSE)-VLOOKUP(H147,Matrix!B:X,15,FALSE),"")</f>
        <v/>
      </c>
      <c r="Q147" s="97">
        <f t="shared" si="10"/>
        <v>0</v>
      </c>
      <c r="R147" s="97" t="str">
        <f>IFERROR(VLOOKUP(E147&amp;F147,Data!A:F,6,FALSE),"")</f>
        <v/>
      </c>
      <c r="S147" s="98">
        <f t="shared" si="11"/>
        <v>0</v>
      </c>
      <c r="T147" s="97" t="str">
        <f>IFERROR(VLOOKUP(E147&amp;H147,Data!A:F,6,FALSE),"")</f>
        <v/>
      </c>
    </row>
    <row r="148" spans="1:20" x14ac:dyDescent="0.25">
      <c r="A148" s="91" t="str">
        <f>IFERROR(AVERAGE(VLOOKUP(F148,Matrix!B:D,2,FALSE),VLOOKUP(H148,Matrix!B:D,3,FALSE)),"")</f>
        <v/>
      </c>
      <c r="B148" s="91" t="str">
        <f>IFERROR(AVERAGE(VLOOKUP(H148,Matrix!B:D,2,FALSE),VLOOKUP(F148,Matrix!B:D,3,FALSE)),"")</f>
        <v/>
      </c>
      <c r="C148" s="79">
        <f t="shared" si="9"/>
        <v>0</v>
      </c>
      <c r="D148" s="92" t="str">
        <f t="shared" si="8"/>
        <v/>
      </c>
      <c r="E148"/>
      <c r="F148"/>
      <c r="G148"/>
      <c r="H148"/>
      <c r="I148"/>
      <c r="J148"/>
      <c r="K148"/>
      <c r="L148" s="93" t="str">
        <f>IFERROR(VLOOKUP(F148,Matrix!B:X,11,FALSE)-VLOOKUP(H148,Matrix!B:X,11,FALSE),"")</f>
        <v/>
      </c>
      <c r="M148" s="94" t="str">
        <f>IFERROR(VLOOKUP(F148,Matrix!B:H,7,FALSE)-VLOOKUP(H148,Matrix!B:H,7,FALSE),"")</f>
        <v/>
      </c>
      <c r="N148" s="95" t="str">
        <f>IFERROR(VLOOKUP(F148,Matrix!B:E,2,FALSE)-VLOOKUP(H148,Matrix!B:E,2,FALSE),"")</f>
        <v/>
      </c>
      <c r="O148" s="96" t="str">
        <f>IFERROR(VLOOKUP(F148,Matrix!B:X,14,FALSE)-VLOOKUP(H148,Matrix!B:X,14,FALSE),"")</f>
        <v/>
      </c>
      <c r="P148" s="96" t="str">
        <f>IFERROR(VLOOKUP(F148,Matrix!B:X,15,FALSE)-VLOOKUP(H148,Matrix!B:X,15,FALSE),"")</f>
        <v/>
      </c>
      <c r="Q148" s="97">
        <f t="shared" si="10"/>
        <v>0</v>
      </c>
      <c r="R148" s="97" t="str">
        <f>IFERROR(VLOOKUP(E148&amp;F148,Data!A:F,6,FALSE),"")</f>
        <v/>
      </c>
      <c r="S148" s="98">
        <f t="shared" si="11"/>
        <v>0</v>
      </c>
      <c r="T148" s="97" t="str">
        <f>IFERROR(VLOOKUP(E148&amp;H148,Data!A:F,6,FALSE),"")</f>
        <v/>
      </c>
    </row>
    <row r="149" spans="1:20" x14ac:dyDescent="0.25">
      <c r="A149" s="91" t="str">
        <f>IFERROR(AVERAGE(VLOOKUP(F149,Matrix!B:D,2,FALSE),VLOOKUP(H149,Matrix!B:D,3,FALSE)),"")</f>
        <v/>
      </c>
      <c r="B149" s="91" t="str">
        <f>IFERROR(AVERAGE(VLOOKUP(H149,Matrix!B:D,2,FALSE),VLOOKUP(F149,Matrix!B:D,3,FALSE)),"")</f>
        <v/>
      </c>
      <c r="C149" s="79">
        <f t="shared" si="9"/>
        <v>0</v>
      </c>
      <c r="D149" s="92" t="str">
        <f t="shared" si="8"/>
        <v/>
      </c>
      <c r="E149"/>
      <c r="F149"/>
      <c r="G149"/>
      <c r="H149"/>
      <c r="I149"/>
      <c r="J149"/>
      <c r="K149"/>
      <c r="L149" s="93" t="str">
        <f>IFERROR(VLOOKUP(F149,Matrix!B:X,11,FALSE)-VLOOKUP(H149,Matrix!B:X,11,FALSE),"")</f>
        <v/>
      </c>
      <c r="M149" s="94" t="str">
        <f>IFERROR(VLOOKUP(F149,Matrix!B:H,7,FALSE)-VLOOKUP(H149,Matrix!B:H,7,FALSE),"")</f>
        <v/>
      </c>
      <c r="N149" s="95" t="str">
        <f>IFERROR(VLOOKUP(F149,Matrix!B:E,2,FALSE)-VLOOKUP(H149,Matrix!B:E,2,FALSE),"")</f>
        <v/>
      </c>
      <c r="O149" s="96" t="str">
        <f>IFERROR(VLOOKUP(F149,Matrix!B:X,14,FALSE)-VLOOKUP(H149,Matrix!B:X,14,FALSE),"")</f>
        <v/>
      </c>
      <c r="P149" s="96" t="str">
        <f>IFERROR(VLOOKUP(F149,Matrix!B:X,15,FALSE)-VLOOKUP(H149,Matrix!B:X,15,FALSE),"")</f>
        <v/>
      </c>
      <c r="Q149" s="97">
        <f t="shared" si="10"/>
        <v>0</v>
      </c>
      <c r="R149" s="97" t="str">
        <f>IFERROR(VLOOKUP(E149&amp;F149,Data!A:F,6,FALSE),"")</f>
        <v/>
      </c>
      <c r="S149" s="98">
        <f t="shared" si="11"/>
        <v>0</v>
      </c>
      <c r="T149" s="97" t="str">
        <f>IFERROR(VLOOKUP(E149&amp;H149,Data!A:F,6,FALSE),"")</f>
        <v/>
      </c>
    </row>
    <row r="150" spans="1:20" x14ac:dyDescent="0.25">
      <c r="A150" s="91" t="str">
        <f>IFERROR(AVERAGE(VLOOKUP(F150,Matrix!B:D,2,FALSE),VLOOKUP(H150,Matrix!B:D,3,FALSE)),"")</f>
        <v/>
      </c>
      <c r="B150" s="91" t="str">
        <f>IFERROR(AVERAGE(VLOOKUP(H150,Matrix!B:D,2,FALSE),VLOOKUP(F150,Matrix!B:D,3,FALSE)),"")</f>
        <v/>
      </c>
      <c r="C150" s="79">
        <f t="shared" si="9"/>
        <v>0</v>
      </c>
      <c r="D150" s="92" t="str">
        <f t="shared" si="8"/>
        <v/>
      </c>
      <c r="E150"/>
      <c r="F150"/>
      <c r="G150"/>
      <c r="H150"/>
      <c r="I150"/>
      <c r="J150"/>
      <c r="K150"/>
      <c r="L150" s="93" t="str">
        <f>IFERROR(VLOOKUP(F150,Matrix!B:X,11,FALSE)-VLOOKUP(H150,Matrix!B:X,11,FALSE),"")</f>
        <v/>
      </c>
      <c r="M150" s="94" t="str">
        <f>IFERROR(VLOOKUP(F150,Matrix!B:H,7,FALSE)-VLOOKUP(H150,Matrix!B:H,7,FALSE),"")</f>
        <v/>
      </c>
      <c r="N150" s="95" t="str">
        <f>IFERROR(VLOOKUP(F150,Matrix!B:E,2,FALSE)-VLOOKUP(H150,Matrix!B:E,2,FALSE),"")</f>
        <v/>
      </c>
      <c r="O150" s="96" t="str">
        <f>IFERROR(VLOOKUP(F150,Matrix!B:X,14,FALSE)-VLOOKUP(H150,Matrix!B:X,14,FALSE),"")</f>
        <v/>
      </c>
      <c r="P150" s="96" t="str">
        <f>IFERROR(VLOOKUP(F150,Matrix!B:X,15,FALSE)-VLOOKUP(H150,Matrix!B:X,15,FALSE),"")</f>
        <v/>
      </c>
      <c r="Q150" s="97">
        <f t="shared" si="10"/>
        <v>0</v>
      </c>
      <c r="R150" s="97" t="str">
        <f>IFERROR(VLOOKUP(E150&amp;F150,Data!A:F,6,FALSE),"")</f>
        <v/>
      </c>
      <c r="S150" s="98">
        <f t="shared" si="11"/>
        <v>0</v>
      </c>
      <c r="T150" s="97" t="str">
        <f>IFERROR(VLOOKUP(E150&amp;H150,Data!A:F,6,FALSE),"")</f>
        <v/>
      </c>
    </row>
    <row r="151" spans="1:20" x14ac:dyDescent="0.25">
      <c r="A151" s="91" t="str">
        <f>IFERROR(AVERAGE(VLOOKUP(F151,Matrix!B:D,2,FALSE),VLOOKUP(H151,Matrix!B:D,3,FALSE)),"")</f>
        <v/>
      </c>
      <c r="B151" s="91" t="str">
        <f>IFERROR(AVERAGE(VLOOKUP(H151,Matrix!B:D,2,FALSE),VLOOKUP(F151,Matrix!B:D,3,FALSE)),"")</f>
        <v/>
      </c>
      <c r="C151" s="79">
        <f t="shared" si="9"/>
        <v>0</v>
      </c>
      <c r="D151" s="92" t="str">
        <f t="shared" si="8"/>
        <v/>
      </c>
      <c r="E151"/>
      <c r="F151"/>
      <c r="G151"/>
      <c r="H151"/>
      <c r="I151"/>
      <c r="J151"/>
      <c r="K151"/>
      <c r="L151" s="93" t="str">
        <f>IFERROR(VLOOKUP(F151,Matrix!B:X,11,FALSE)-VLOOKUP(H151,Matrix!B:X,11,FALSE),"")</f>
        <v/>
      </c>
      <c r="M151" s="94" t="str">
        <f>IFERROR(VLOOKUP(F151,Matrix!B:H,7,FALSE)-VLOOKUP(H151,Matrix!B:H,7,FALSE),"")</f>
        <v/>
      </c>
      <c r="N151" s="95" t="str">
        <f>IFERROR(VLOOKUP(F151,Matrix!B:E,2,FALSE)-VLOOKUP(H151,Matrix!B:E,2,FALSE),"")</f>
        <v/>
      </c>
      <c r="O151" s="96" t="str">
        <f>IFERROR(VLOOKUP(F151,Matrix!B:X,14,FALSE)-VLOOKUP(H151,Matrix!B:X,14,FALSE),"")</f>
        <v/>
      </c>
      <c r="P151" s="96" t="str">
        <f>IFERROR(VLOOKUP(F151,Matrix!B:X,15,FALSE)-VLOOKUP(H151,Matrix!B:X,15,FALSE),"")</f>
        <v/>
      </c>
      <c r="Q151" s="97">
        <f t="shared" si="10"/>
        <v>0</v>
      </c>
      <c r="R151" s="97" t="str">
        <f>IFERROR(VLOOKUP(E151&amp;F151,Data!A:F,6,FALSE),"")</f>
        <v/>
      </c>
      <c r="S151" s="98">
        <f t="shared" si="11"/>
        <v>0</v>
      </c>
      <c r="T151" s="97" t="str">
        <f>IFERROR(VLOOKUP(E151&amp;H151,Data!A:F,6,FALSE),"")</f>
        <v/>
      </c>
    </row>
    <row r="152" spans="1:20" x14ac:dyDescent="0.25">
      <c r="A152" s="91" t="str">
        <f>IFERROR(AVERAGE(VLOOKUP(F152,Matrix!B:D,2,FALSE),VLOOKUP(H152,Matrix!B:D,3,FALSE)),"")</f>
        <v/>
      </c>
      <c r="B152" s="91" t="str">
        <f>IFERROR(AVERAGE(VLOOKUP(H152,Matrix!B:D,2,FALSE),VLOOKUP(F152,Matrix!B:D,3,FALSE)),"")</f>
        <v/>
      </c>
      <c r="C152" s="79">
        <f t="shared" si="9"/>
        <v>0</v>
      </c>
      <c r="D152" s="92" t="str">
        <f t="shared" si="8"/>
        <v/>
      </c>
      <c r="E152"/>
      <c r="F152"/>
      <c r="G152"/>
      <c r="H152"/>
      <c r="I152"/>
      <c r="J152"/>
      <c r="K152"/>
      <c r="L152" s="93" t="str">
        <f>IFERROR(VLOOKUP(F152,Matrix!B:X,11,FALSE)-VLOOKUP(H152,Matrix!B:X,11,FALSE),"")</f>
        <v/>
      </c>
      <c r="M152" s="94" t="str">
        <f>IFERROR(VLOOKUP(F152,Matrix!B:H,7,FALSE)-VLOOKUP(H152,Matrix!B:H,7,FALSE),"")</f>
        <v/>
      </c>
      <c r="N152" s="95" t="str">
        <f>IFERROR(VLOOKUP(F152,Matrix!B:E,2,FALSE)-VLOOKUP(H152,Matrix!B:E,2,FALSE),"")</f>
        <v/>
      </c>
      <c r="O152" s="96" t="str">
        <f>IFERROR(VLOOKUP(F152,Matrix!B:X,14,FALSE)-VLOOKUP(H152,Matrix!B:X,14,FALSE),"")</f>
        <v/>
      </c>
      <c r="P152" s="96" t="str">
        <f>IFERROR(VLOOKUP(F152,Matrix!B:X,15,FALSE)-VLOOKUP(H152,Matrix!B:X,15,FALSE),"")</f>
        <v/>
      </c>
      <c r="Q152" s="97">
        <f t="shared" si="10"/>
        <v>0</v>
      </c>
      <c r="R152" s="97" t="str">
        <f>IFERROR(VLOOKUP(E152&amp;F152,Data!A:F,6,FALSE),"")</f>
        <v/>
      </c>
      <c r="S152" s="98">
        <f t="shared" si="11"/>
        <v>0</v>
      </c>
      <c r="T152" s="97" t="str">
        <f>IFERROR(VLOOKUP(E152&amp;H152,Data!A:F,6,FALSE),"")</f>
        <v/>
      </c>
    </row>
    <row r="153" spans="1:20" x14ac:dyDescent="0.25">
      <c r="A153" s="91" t="str">
        <f>IFERROR(AVERAGE(VLOOKUP(F153,Matrix!B:D,2,FALSE),VLOOKUP(H153,Matrix!B:D,3,FALSE)),"")</f>
        <v/>
      </c>
      <c r="B153" s="91" t="str">
        <f>IFERROR(AVERAGE(VLOOKUP(H153,Matrix!B:D,2,FALSE),VLOOKUP(F153,Matrix!B:D,3,FALSE)),"")</f>
        <v/>
      </c>
      <c r="C153" s="79">
        <f t="shared" si="9"/>
        <v>0</v>
      </c>
      <c r="D153" s="92" t="str">
        <f t="shared" si="8"/>
        <v/>
      </c>
      <c r="E153"/>
      <c r="F153"/>
      <c r="G153"/>
      <c r="H153"/>
      <c r="I153"/>
      <c r="J153"/>
      <c r="K153"/>
      <c r="L153" s="93" t="str">
        <f>IFERROR(VLOOKUP(F153,Matrix!B:X,11,FALSE)-VLOOKUP(H153,Matrix!B:X,11,FALSE),"")</f>
        <v/>
      </c>
      <c r="M153" s="94" t="str">
        <f>IFERROR(VLOOKUP(F153,Matrix!B:H,7,FALSE)-VLOOKUP(H153,Matrix!B:H,7,FALSE),"")</f>
        <v/>
      </c>
      <c r="N153" s="95" t="str">
        <f>IFERROR(VLOOKUP(F153,Matrix!B:E,2,FALSE)-VLOOKUP(H153,Matrix!B:E,2,FALSE),"")</f>
        <v/>
      </c>
      <c r="O153" s="96" t="str">
        <f>IFERROR(VLOOKUP(F153,Matrix!B:X,14,FALSE)-VLOOKUP(H153,Matrix!B:X,14,FALSE),"")</f>
        <v/>
      </c>
      <c r="P153" s="96" t="str">
        <f>IFERROR(VLOOKUP(F153,Matrix!B:X,15,FALSE)-VLOOKUP(H153,Matrix!B:X,15,FALSE),"")</f>
        <v/>
      </c>
      <c r="Q153" s="97">
        <f t="shared" si="10"/>
        <v>0</v>
      </c>
      <c r="R153" s="97" t="str">
        <f>IFERROR(VLOOKUP(E153&amp;F153,Data!A:F,6,FALSE),"")</f>
        <v/>
      </c>
      <c r="S153" s="98">
        <f t="shared" si="11"/>
        <v>0</v>
      </c>
      <c r="T153" s="97" t="str">
        <f>IFERROR(VLOOKUP(E153&amp;H153,Data!A:F,6,FALSE),"")</f>
        <v/>
      </c>
    </row>
    <row r="154" spans="1:20" x14ac:dyDescent="0.25">
      <c r="A154" s="91" t="str">
        <f>IFERROR(AVERAGE(VLOOKUP(F154,Matrix!B:D,2,FALSE),VLOOKUP(H154,Matrix!B:D,3,FALSE)),"")</f>
        <v/>
      </c>
      <c r="B154" s="91" t="str">
        <f>IFERROR(AVERAGE(VLOOKUP(H154,Matrix!B:D,2,FALSE),VLOOKUP(F154,Matrix!B:D,3,FALSE)),"")</f>
        <v/>
      </c>
      <c r="C154" s="79">
        <f t="shared" si="9"/>
        <v>0</v>
      </c>
      <c r="D154" s="92" t="str">
        <f t="shared" si="8"/>
        <v/>
      </c>
      <c r="E154"/>
      <c r="F154"/>
      <c r="G154"/>
      <c r="H154"/>
      <c r="I154"/>
      <c r="J154"/>
      <c r="K154"/>
      <c r="L154" s="93" t="str">
        <f>IFERROR(VLOOKUP(F154,Matrix!B:X,11,FALSE)-VLOOKUP(H154,Matrix!B:X,11,FALSE),"")</f>
        <v/>
      </c>
      <c r="M154" s="94" t="str">
        <f>IFERROR(VLOOKUP(F154,Matrix!B:H,7,FALSE)-VLOOKUP(H154,Matrix!B:H,7,FALSE),"")</f>
        <v/>
      </c>
      <c r="N154" s="95" t="str">
        <f>IFERROR(VLOOKUP(F154,Matrix!B:E,2,FALSE)-VLOOKUP(H154,Matrix!B:E,2,FALSE),"")</f>
        <v/>
      </c>
      <c r="O154" s="96" t="str">
        <f>IFERROR(VLOOKUP(F154,Matrix!B:X,14,FALSE)-VLOOKUP(H154,Matrix!B:X,14,FALSE),"")</f>
        <v/>
      </c>
      <c r="P154" s="96" t="str">
        <f>IFERROR(VLOOKUP(F154,Matrix!B:X,15,FALSE)-VLOOKUP(H154,Matrix!B:X,15,FALSE),"")</f>
        <v/>
      </c>
      <c r="Q154" s="97">
        <f t="shared" si="10"/>
        <v>0</v>
      </c>
      <c r="R154" s="97" t="str">
        <f>IFERROR(VLOOKUP(E154&amp;F154,Data!A:F,6,FALSE),"")</f>
        <v/>
      </c>
      <c r="S154" s="98">
        <f t="shared" si="11"/>
        <v>0</v>
      </c>
      <c r="T154" s="97" t="str">
        <f>IFERROR(VLOOKUP(E154&amp;H154,Data!A:F,6,FALSE),"")</f>
        <v/>
      </c>
    </row>
    <row r="155" spans="1:20" x14ac:dyDescent="0.25">
      <c r="A155" s="91" t="str">
        <f>IFERROR(AVERAGE(VLOOKUP(F155,Matrix!B:D,2,FALSE),VLOOKUP(H155,Matrix!B:D,3,FALSE)),"")</f>
        <v/>
      </c>
      <c r="B155" s="91" t="str">
        <f>IFERROR(AVERAGE(VLOOKUP(H155,Matrix!B:D,2,FALSE),VLOOKUP(F155,Matrix!B:D,3,FALSE)),"")</f>
        <v/>
      </c>
      <c r="C155" s="79">
        <f t="shared" si="9"/>
        <v>0</v>
      </c>
      <c r="D155" s="92" t="str">
        <f t="shared" si="8"/>
        <v/>
      </c>
      <c r="E155"/>
      <c r="F155"/>
      <c r="G155"/>
      <c r="H155"/>
      <c r="I155"/>
      <c r="J155"/>
      <c r="K155"/>
      <c r="L155" s="93" t="str">
        <f>IFERROR(VLOOKUP(F155,Matrix!B:X,11,FALSE)-VLOOKUP(H155,Matrix!B:X,11,FALSE),"")</f>
        <v/>
      </c>
      <c r="M155" s="94" t="str">
        <f>IFERROR(VLOOKUP(F155,Matrix!B:H,7,FALSE)-VLOOKUP(H155,Matrix!B:H,7,FALSE),"")</f>
        <v/>
      </c>
      <c r="N155" s="95" t="str">
        <f>IFERROR(VLOOKUP(F155,Matrix!B:E,2,FALSE)-VLOOKUP(H155,Matrix!B:E,2,FALSE),"")</f>
        <v/>
      </c>
      <c r="O155" s="96" t="str">
        <f>IFERROR(VLOOKUP(F155,Matrix!B:X,14,FALSE)-VLOOKUP(H155,Matrix!B:X,14,FALSE),"")</f>
        <v/>
      </c>
      <c r="P155" s="96" t="str">
        <f>IFERROR(VLOOKUP(F155,Matrix!B:X,15,FALSE)-VLOOKUP(H155,Matrix!B:X,15,FALSE),"")</f>
        <v/>
      </c>
      <c r="Q155" s="97">
        <f t="shared" si="10"/>
        <v>0</v>
      </c>
      <c r="R155" s="97" t="str">
        <f>IFERROR(VLOOKUP(E155&amp;F155,Data!A:F,6,FALSE),"")</f>
        <v/>
      </c>
      <c r="S155" s="98">
        <f t="shared" si="11"/>
        <v>0</v>
      </c>
      <c r="T155" s="97" t="str">
        <f>IFERROR(VLOOKUP(E155&amp;H155,Data!A:F,6,FALSE),"")</f>
        <v/>
      </c>
    </row>
    <row r="156" spans="1:20" x14ac:dyDescent="0.25">
      <c r="A156" s="91" t="str">
        <f>IFERROR(AVERAGE(VLOOKUP(F156,Matrix!B:D,2,FALSE),VLOOKUP(H156,Matrix!B:D,3,FALSE)),"")</f>
        <v/>
      </c>
      <c r="B156" s="91" t="str">
        <f>IFERROR(AVERAGE(VLOOKUP(H156,Matrix!B:D,2,FALSE),VLOOKUP(F156,Matrix!B:D,3,FALSE)),"")</f>
        <v/>
      </c>
      <c r="C156" s="79">
        <f t="shared" si="9"/>
        <v>0</v>
      </c>
      <c r="D156" s="92" t="str">
        <f t="shared" si="8"/>
        <v/>
      </c>
      <c r="E156"/>
      <c r="F156"/>
      <c r="G156"/>
      <c r="H156"/>
      <c r="I156"/>
      <c r="J156"/>
      <c r="K156"/>
      <c r="L156" s="93" t="str">
        <f>IFERROR(VLOOKUP(F156,Matrix!B:X,11,FALSE)-VLOOKUP(H156,Matrix!B:X,11,FALSE),"")</f>
        <v/>
      </c>
      <c r="M156" s="94" t="str">
        <f>IFERROR(VLOOKUP(F156,Matrix!B:H,7,FALSE)-VLOOKUP(H156,Matrix!B:H,7,FALSE),"")</f>
        <v/>
      </c>
      <c r="N156" s="95" t="str">
        <f>IFERROR(VLOOKUP(F156,Matrix!B:E,2,FALSE)-VLOOKUP(H156,Matrix!B:E,2,FALSE),"")</f>
        <v/>
      </c>
      <c r="O156" s="96" t="str">
        <f>IFERROR(VLOOKUP(F156,Matrix!B:X,14,FALSE)-VLOOKUP(H156,Matrix!B:X,14,FALSE),"")</f>
        <v/>
      </c>
      <c r="P156" s="96" t="str">
        <f>IFERROR(VLOOKUP(F156,Matrix!B:X,15,FALSE)-VLOOKUP(H156,Matrix!B:X,15,FALSE),"")</f>
        <v/>
      </c>
      <c r="Q156" s="97">
        <f t="shared" si="10"/>
        <v>0</v>
      </c>
      <c r="R156" s="97" t="str">
        <f>IFERROR(VLOOKUP(E156&amp;F156,Data!A:F,6,FALSE),"")</f>
        <v/>
      </c>
      <c r="S156" s="98">
        <f t="shared" si="11"/>
        <v>0</v>
      </c>
      <c r="T156" s="97" t="str">
        <f>IFERROR(VLOOKUP(E156&amp;H156,Data!A:F,6,FALSE),"")</f>
        <v/>
      </c>
    </row>
    <row r="157" spans="1:20" x14ac:dyDescent="0.25">
      <c r="A157" s="91" t="str">
        <f>IFERROR(AVERAGE(VLOOKUP(F157,Matrix!B:D,2,FALSE),VLOOKUP(H157,Matrix!B:D,3,FALSE)),"")</f>
        <v/>
      </c>
      <c r="B157" s="91" t="str">
        <f>IFERROR(AVERAGE(VLOOKUP(H157,Matrix!B:D,2,FALSE),VLOOKUP(F157,Matrix!B:D,3,FALSE)),"")</f>
        <v/>
      </c>
      <c r="C157" s="79">
        <f t="shared" si="9"/>
        <v>0</v>
      </c>
      <c r="D157" s="92" t="str">
        <f t="shared" si="8"/>
        <v/>
      </c>
      <c r="E157"/>
      <c r="F157"/>
      <c r="G157"/>
      <c r="H157"/>
      <c r="I157"/>
      <c r="J157"/>
      <c r="K157"/>
      <c r="L157" s="93" t="str">
        <f>IFERROR(VLOOKUP(F157,Matrix!B:X,11,FALSE)-VLOOKUP(H157,Matrix!B:X,11,FALSE),"")</f>
        <v/>
      </c>
      <c r="M157" s="94" t="str">
        <f>IFERROR(VLOOKUP(F157,Matrix!B:H,7,FALSE)-VLOOKUP(H157,Matrix!B:H,7,FALSE),"")</f>
        <v/>
      </c>
      <c r="N157" s="95" t="str">
        <f>IFERROR(VLOOKUP(F157,Matrix!B:E,2,FALSE)-VLOOKUP(H157,Matrix!B:E,2,FALSE),"")</f>
        <v/>
      </c>
      <c r="O157" s="96" t="str">
        <f>IFERROR(VLOOKUP(F157,Matrix!B:X,14,FALSE)-VLOOKUP(H157,Matrix!B:X,14,FALSE),"")</f>
        <v/>
      </c>
      <c r="P157" s="96" t="str">
        <f>IFERROR(VLOOKUP(F157,Matrix!B:X,15,FALSE)-VLOOKUP(H157,Matrix!B:X,15,FALSE),"")</f>
        <v/>
      </c>
      <c r="Q157" s="97">
        <f t="shared" si="10"/>
        <v>0</v>
      </c>
      <c r="R157" s="97" t="str">
        <f>IFERROR(VLOOKUP(E157&amp;F157,Data!A:F,6,FALSE),"")</f>
        <v/>
      </c>
      <c r="S157" s="98">
        <f t="shared" si="11"/>
        <v>0</v>
      </c>
      <c r="T157" s="97" t="str">
        <f>IFERROR(VLOOKUP(E157&amp;H157,Data!A:F,6,FALSE),"")</f>
        <v/>
      </c>
    </row>
    <row r="158" spans="1:20" x14ac:dyDescent="0.25">
      <c r="A158" s="91" t="str">
        <f>IFERROR(AVERAGE(VLOOKUP(F158,Matrix!B:D,2,FALSE),VLOOKUP(H158,Matrix!B:D,3,FALSE)),"")</f>
        <v/>
      </c>
      <c r="B158" s="91" t="str">
        <f>IFERROR(AVERAGE(VLOOKUP(H158,Matrix!B:D,2,FALSE),VLOOKUP(F158,Matrix!B:D,3,FALSE)),"")</f>
        <v/>
      </c>
      <c r="C158" s="79">
        <f t="shared" si="9"/>
        <v>0</v>
      </c>
      <c r="D158" s="92" t="str">
        <f t="shared" si="8"/>
        <v/>
      </c>
      <c r="E158"/>
      <c r="F158"/>
      <c r="G158"/>
      <c r="H158"/>
      <c r="I158"/>
      <c r="J158"/>
      <c r="K158"/>
      <c r="L158" s="93" t="str">
        <f>IFERROR(VLOOKUP(F158,Matrix!B:X,11,FALSE)-VLOOKUP(H158,Matrix!B:X,11,FALSE),"")</f>
        <v/>
      </c>
      <c r="M158" s="94" t="str">
        <f>IFERROR(VLOOKUP(F158,Matrix!B:H,7,FALSE)-VLOOKUP(H158,Matrix!B:H,7,FALSE),"")</f>
        <v/>
      </c>
      <c r="N158" s="95" t="str">
        <f>IFERROR(VLOOKUP(F158,Matrix!B:E,2,FALSE)-VLOOKUP(H158,Matrix!B:E,2,FALSE),"")</f>
        <v/>
      </c>
      <c r="O158" s="96" t="str">
        <f>IFERROR(VLOOKUP(F158,Matrix!B:X,14,FALSE)-VLOOKUP(H158,Matrix!B:X,14,FALSE),"")</f>
        <v/>
      </c>
      <c r="P158" s="96" t="str">
        <f>IFERROR(VLOOKUP(F158,Matrix!B:X,15,FALSE)-VLOOKUP(H158,Matrix!B:X,15,FALSE),"")</f>
        <v/>
      </c>
      <c r="Q158" s="97">
        <f t="shared" si="10"/>
        <v>0</v>
      </c>
      <c r="R158" s="97" t="str">
        <f>IFERROR(VLOOKUP(E158&amp;F158,Data!A:F,6,FALSE),"")</f>
        <v/>
      </c>
      <c r="S158" s="98">
        <f t="shared" si="11"/>
        <v>0</v>
      </c>
      <c r="T158" s="97" t="str">
        <f>IFERROR(VLOOKUP(E158&amp;H158,Data!A:F,6,FALSE),"")</f>
        <v/>
      </c>
    </row>
    <row r="159" spans="1:20" x14ac:dyDescent="0.25">
      <c r="A159" s="91" t="str">
        <f>IFERROR(AVERAGE(VLOOKUP(F159,Matrix!B:D,2,FALSE),VLOOKUP(H159,Matrix!B:D,3,FALSE)),"")</f>
        <v/>
      </c>
      <c r="B159" s="91" t="str">
        <f>IFERROR(AVERAGE(VLOOKUP(H159,Matrix!B:D,2,FALSE),VLOOKUP(F159,Matrix!B:D,3,FALSE)),"")</f>
        <v/>
      </c>
      <c r="C159" s="79">
        <f t="shared" si="9"/>
        <v>0</v>
      </c>
      <c r="D159" s="92" t="str">
        <f t="shared" si="8"/>
        <v/>
      </c>
      <c r="E159"/>
      <c r="F159"/>
      <c r="G159"/>
      <c r="H159"/>
      <c r="I159"/>
      <c r="J159"/>
      <c r="K159"/>
      <c r="L159" s="93" t="str">
        <f>IFERROR(VLOOKUP(F159,Matrix!B:X,11,FALSE)-VLOOKUP(H159,Matrix!B:X,11,FALSE),"")</f>
        <v/>
      </c>
      <c r="M159" s="94" t="str">
        <f>IFERROR(VLOOKUP(F159,Matrix!B:H,7,FALSE)-VLOOKUP(H159,Matrix!B:H,7,FALSE),"")</f>
        <v/>
      </c>
      <c r="N159" s="95" t="str">
        <f>IFERROR(VLOOKUP(F159,Matrix!B:E,2,FALSE)-VLOOKUP(H159,Matrix!B:E,2,FALSE),"")</f>
        <v/>
      </c>
      <c r="O159" s="96" t="str">
        <f>IFERROR(VLOOKUP(F159,Matrix!B:X,14,FALSE)-VLOOKUP(H159,Matrix!B:X,14,FALSE),"")</f>
        <v/>
      </c>
      <c r="P159" s="96" t="str">
        <f>IFERROR(VLOOKUP(F159,Matrix!B:X,15,FALSE)-VLOOKUP(H159,Matrix!B:X,15,FALSE),"")</f>
        <v/>
      </c>
      <c r="Q159" s="97">
        <f t="shared" si="10"/>
        <v>0</v>
      </c>
      <c r="R159" s="97" t="str">
        <f>IFERROR(VLOOKUP(E159&amp;F159,Data!A:F,6,FALSE),"")</f>
        <v/>
      </c>
      <c r="S159" s="98">
        <f t="shared" si="11"/>
        <v>0</v>
      </c>
      <c r="T159" s="97" t="str">
        <f>IFERROR(VLOOKUP(E159&amp;H159,Data!A:F,6,FALSE),"")</f>
        <v/>
      </c>
    </row>
    <row r="160" spans="1:20" x14ac:dyDescent="0.25">
      <c r="A160" s="91" t="str">
        <f>IFERROR(AVERAGE(VLOOKUP(F160,Matrix!B:D,2,FALSE),VLOOKUP(H160,Matrix!B:D,3,FALSE)),"")</f>
        <v/>
      </c>
      <c r="B160" s="91" t="str">
        <f>IFERROR(AVERAGE(VLOOKUP(H160,Matrix!B:D,2,FALSE),VLOOKUP(F160,Matrix!B:D,3,FALSE)),"")</f>
        <v/>
      </c>
      <c r="C160" s="79">
        <f t="shared" si="9"/>
        <v>0</v>
      </c>
      <c r="D160" s="92" t="str">
        <f t="shared" si="8"/>
        <v/>
      </c>
      <c r="E160"/>
      <c r="F160"/>
      <c r="G160"/>
      <c r="H160"/>
      <c r="I160"/>
      <c r="J160"/>
      <c r="K160"/>
      <c r="L160" s="93" t="str">
        <f>IFERROR(VLOOKUP(F160,Matrix!B:X,11,FALSE)-VLOOKUP(H160,Matrix!B:X,11,FALSE),"")</f>
        <v/>
      </c>
      <c r="M160" s="94" t="str">
        <f>IFERROR(VLOOKUP(F160,Matrix!B:H,7,FALSE)-VLOOKUP(H160,Matrix!B:H,7,FALSE),"")</f>
        <v/>
      </c>
      <c r="N160" s="95" t="str">
        <f>IFERROR(VLOOKUP(F160,Matrix!B:E,2,FALSE)-VLOOKUP(H160,Matrix!B:E,2,FALSE),"")</f>
        <v/>
      </c>
      <c r="O160" s="96" t="str">
        <f>IFERROR(VLOOKUP(F160,Matrix!B:X,14,FALSE)-VLOOKUP(H160,Matrix!B:X,14,FALSE),"")</f>
        <v/>
      </c>
      <c r="P160" s="96" t="str">
        <f>IFERROR(VLOOKUP(F160,Matrix!B:X,15,FALSE)-VLOOKUP(H160,Matrix!B:X,15,FALSE),"")</f>
        <v/>
      </c>
      <c r="Q160" s="97">
        <f t="shared" si="10"/>
        <v>0</v>
      </c>
      <c r="R160" s="97" t="str">
        <f>IFERROR(VLOOKUP(E160&amp;F160,Data!A:F,6,FALSE),"")</f>
        <v/>
      </c>
      <c r="S160" s="98">
        <f t="shared" si="11"/>
        <v>0</v>
      </c>
      <c r="T160" s="97" t="str">
        <f>IFERROR(VLOOKUP(E160&amp;H160,Data!A:F,6,FALSE),"")</f>
        <v/>
      </c>
    </row>
    <row r="161" spans="1:20" x14ac:dyDescent="0.25">
      <c r="A161" s="91" t="str">
        <f>IFERROR(AVERAGE(VLOOKUP(F161,Matrix!B:D,2,FALSE),VLOOKUP(H161,Matrix!B:D,3,FALSE)),"")</f>
        <v/>
      </c>
      <c r="B161" s="91" t="str">
        <f>IFERROR(AVERAGE(VLOOKUP(H161,Matrix!B:D,2,FALSE),VLOOKUP(F161,Matrix!B:D,3,FALSE)),"")</f>
        <v/>
      </c>
      <c r="C161" s="79">
        <f t="shared" si="9"/>
        <v>0</v>
      </c>
      <c r="D161" s="92" t="str">
        <f t="shared" si="8"/>
        <v/>
      </c>
      <c r="E161"/>
      <c r="F161"/>
      <c r="G161"/>
      <c r="H161"/>
      <c r="I161"/>
      <c r="J161"/>
      <c r="K161"/>
      <c r="L161" s="93" t="str">
        <f>IFERROR(VLOOKUP(F161,Matrix!B:X,11,FALSE)-VLOOKUP(H161,Matrix!B:X,11,FALSE),"")</f>
        <v/>
      </c>
      <c r="M161" s="94" t="str">
        <f>IFERROR(VLOOKUP(F161,Matrix!B:H,7,FALSE)-VLOOKUP(H161,Matrix!B:H,7,FALSE),"")</f>
        <v/>
      </c>
      <c r="N161" s="95" t="str">
        <f>IFERROR(VLOOKUP(F161,Matrix!B:E,2,FALSE)-VLOOKUP(H161,Matrix!B:E,2,FALSE),"")</f>
        <v/>
      </c>
      <c r="O161" s="96" t="str">
        <f>IFERROR(VLOOKUP(F161,Matrix!B:X,14,FALSE)-VLOOKUP(H161,Matrix!B:X,14,FALSE),"")</f>
        <v/>
      </c>
      <c r="P161" s="96" t="str">
        <f>IFERROR(VLOOKUP(F161,Matrix!B:X,15,FALSE)-VLOOKUP(H161,Matrix!B:X,15,FALSE),"")</f>
        <v/>
      </c>
      <c r="Q161" s="97">
        <f t="shared" si="10"/>
        <v>0</v>
      </c>
      <c r="R161" s="97" t="str">
        <f>IFERROR(VLOOKUP(E161&amp;F161,Data!A:F,6,FALSE),"")</f>
        <v/>
      </c>
      <c r="S161" s="98">
        <f t="shared" si="11"/>
        <v>0</v>
      </c>
      <c r="T161" s="97" t="str">
        <f>IFERROR(VLOOKUP(E161&amp;H161,Data!A:F,6,FALSE),"")</f>
        <v/>
      </c>
    </row>
    <row r="162" spans="1:20" x14ac:dyDescent="0.25">
      <c r="A162" s="91" t="str">
        <f>IFERROR(AVERAGE(VLOOKUP(F162,Matrix!B:D,2,FALSE),VLOOKUP(H162,Matrix!B:D,3,FALSE)),"")</f>
        <v/>
      </c>
      <c r="B162" s="91" t="str">
        <f>IFERROR(AVERAGE(VLOOKUP(H162,Matrix!B:D,2,FALSE),VLOOKUP(F162,Matrix!B:D,3,FALSE)),"")</f>
        <v/>
      </c>
      <c r="C162" s="79">
        <f t="shared" si="9"/>
        <v>0</v>
      </c>
      <c r="D162" s="92" t="str">
        <f t="shared" si="8"/>
        <v/>
      </c>
      <c r="E162"/>
      <c r="F162"/>
      <c r="G162"/>
      <c r="H162"/>
      <c r="I162"/>
      <c r="J162"/>
      <c r="K162"/>
      <c r="L162" s="93" t="str">
        <f>IFERROR(VLOOKUP(F162,Matrix!B:X,11,FALSE)-VLOOKUP(H162,Matrix!B:X,11,FALSE),"")</f>
        <v/>
      </c>
      <c r="M162" s="94" t="str">
        <f>IFERROR(VLOOKUP(F162,Matrix!B:H,7,FALSE)-VLOOKUP(H162,Matrix!B:H,7,FALSE),"")</f>
        <v/>
      </c>
      <c r="N162" s="95" t="str">
        <f>IFERROR(VLOOKUP(F162,Matrix!B:E,2,FALSE)-VLOOKUP(H162,Matrix!B:E,2,FALSE),"")</f>
        <v/>
      </c>
      <c r="O162" s="96" t="str">
        <f>IFERROR(VLOOKUP(F162,Matrix!B:X,14,FALSE)-VLOOKUP(H162,Matrix!B:X,14,FALSE),"")</f>
        <v/>
      </c>
      <c r="P162" s="96" t="str">
        <f>IFERROR(VLOOKUP(F162,Matrix!B:X,15,FALSE)-VLOOKUP(H162,Matrix!B:X,15,FALSE),"")</f>
        <v/>
      </c>
      <c r="Q162" s="97">
        <f t="shared" si="10"/>
        <v>0</v>
      </c>
      <c r="R162" s="97" t="str">
        <f>IFERROR(VLOOKUP(E162&amp;F162,Data!A:F,6,FALSE),"")</f>
        <v/>
      </c>
      <c r="S162" s="98">
        <f t="shared" si="11"/>
        <v>0</v>
      </c>
      <c r="T162" s="97" t="str">
        <f>IFERROR(VLOOKUP(E162&amp;H162,Data!A:F,6,FALSE),"")</f>
        <v/>
      </c>
    </row>
    <row r="163" spans="1:20" x14ac:dyDescent="0.25">
      <c r="A163" s="91" t="str">
        <f>IFERROR(AVERAGE(VLOOKUP(F163,Matrix!B:D,2,FALSE),VLOOKUP(H163,Matrix!B:D,3,FALSE)),"")</f>
        <v/>
      </c>
      <c r="B163" s="91" t="str">
        <f>IFERROR(AVERAGE(VLOOKUP(H163,Matrix!B:D,2,FALSE),VLOOKUP(F163,Matrix!B:D,3,FALSE)),"")</f>
        <v/>
      </c>
      <c r="C163" s="79">
        <f t="shared" si="9"/>
        <v>0</v>
      </c>
      <c r="D163" s="92" t="str">
        <f t="shared" si="8"/>
        <v/>
      </c>
      <c r="E163"/>
      <c r="F163"/>
      <c r="G163"/>
      <c r="H163"/>
      <c r="I163"/>
      <c r="J163"/>
      <c r="K163"/>
      <c r="L163" s="93" t="str">
        <f>IFERROR(VLOOKUP(F163,Matrix!B:X,11,FALSE)-VLOOKUP(H163,Matrix!B:X,11,FALSE),"")</f>
        <v/>
      </c>
      <c r="M163" s="94" t="str">
        <f>IFERROR(VLOOKUP(F163,Matrix!B:H,7,FALSE)-VLOOKUP(H163,Matrix!B:H,7,FALSE),"")</f>
        <v/>
      </c>
      <c r="N163" s="95" t="str">
        <f>IFERROR(VLOOKUP(F163,Matrix!B:E,2,FALSE)-VLOOKUP(H163,Matrix!B:E,2,FALSE),"")</f>
        <v/>
      </c>
      <c r="O163" s="96" t="str">
        <f>IFERROR(VLOOKUP(F163,Matrix!B:X,14,FALSE)-VLOOKUP(H163,Matrix!B:X,14,FALSE),"")</f>
        <v/>
      </c>
      <c r="P163" s="96" t="str">
        <f>IFERROR(VLOOKUP(F163,Matrix!B:X,15,FALSE)-VLOOKUP(H163,Matrix!B:X,15,FALSE),"")</f>
        <v/>
      </c>
      <c r="Q163" s="97">
        <f t="shared" si="10"/>
        <v>0</v>
      </c>
      <c r="R163" s="97" t="str">
        <f>IFERROR(VLOOKUP(E163&amp;F163,Data!A:F,6,FALSE),"")</f>
        <v/>
      </c>
      <c r="S163" s="98">
        <f t="shared" si="11"/>
        <v>0</v>
      </c>
      <c r="T163" s="97" t="str">
        <f>IFERROR(VLOOKUP(E163&amp;H163,Data!A:F,6,FALSE),"")</f>
        <v/>
      </c>
    </row>
    <row r="164" spans="1:20" x14ac:dyDescent="0.25">
      <c r="A164" s="91" t="str">
        <f>IFERROR(AVERAGE(VLOOKUP(F164,Matrix!B:D,2,FALSE),VLOOKUP(H164,Matrix!B:D,3,FALSE)),"")</f>
        <v/>
      </c>
      <c r="B164" s="91" t="str">
        <f>IFERROR(AVERAGE(VLOOKUP(H164,Matrix!B:D,2,FALSE),VLOOKUP(F164,Matrix!B:D,3,FALSE)),"")</f>
        <v/>
      </c>
      <c r="C164" s="79">
        <f t="shared" si="9"/>
        <v>0</v>
      </c>
      <c r="D164" s="92" t="str">
        <f t="shared" si="8"/>
        <v/>
      </c>
      <c r="E164"/>
      <c r="F164"/>
      <c r="G164"/>
      <c r="H164"/>
      <c r="I164"/>
      <c r="J164"/>
      <c r="K164"/>
      <c r="L164" s="93" t="str">
        <f>IFERROR(VLOOKUP(F164,Matrix!B:X,11,FALSE)-VLOOKUP(H164,Matrix!B:X,11,FALSE),"")</f>
        <v/>
      </c>
      <c r="M164" s="94" t="str">
        <f>IFERROR(VLOOKUP(F164,Matrix!B:H,7,FALSE)-VLOOKUP(H164,Matrix!B:H,7,FALSE),"")</f>
        <v/>
      </c>
      <c r="N164" s="95" t="str">
        <f>IFERROR(VLOOKUP(F164,Matrix!B:E,2,FALSE)-VLOOKUP(H164,Matrix!B:E,2,FALSE),"")</f>
        <v/>
      </c>
      <c r="O164" s="96" t="str">
        <f>IFERROR(VLOOKUP(F164,Matrix!B:X,14,FALSE)-VLOOKUP(H164,Matrix!B:X,14,FALSE),"")</f>
        <v/>
      </c>
      <c r="P164" s="96" t="str">
        <f>IFERROR(VLOOKUP(F164,Matrix!B:X,15,FALSE)-VLOOKUP(H164,Matrix!B:X,15,FALSE),"")</f>
        <v/>
      </c>
      <c r="Q164" s="97">
        <f t="shared" si="10"/>
        <v>0</v>
      </c>
      <c r="R164" s="97" t="str">
        <f>IFERROR(VLOOKUP(E164&amp;F164,Data!A:F,6,FALSE),"")</f>
        <v/>
      </c>
      <c r="S164" s="98">
        <f t="shared" si="11"/>
        <v>0</v>
      </c>
      <c r="T164" s="97" t="str">
        <f>IFERROR(VLOOKUP(E164&amp;H164,Data!A:F,6,FALSE),"")</f>
        <v/>
      </c>
    </row>
    <row r="165" spans="1:20" x14ac:dyDescent="0.25">
      <c r="A165" s="91" t="str">
        <f>IFERROR(AVERAGE(VLOOKUP(F165,Matrix!B:D,2,FALSE),VLOOKUP(H165,Matrix!B:D,3,FALSE)),"")</f>
        <v/>
      </c>
      <c r="B165" s="91" t="str">
        <f>IFERROR(AVERAGE(VLOOKUP(H165,Matrix!B:D,2,FALSE),VLOOKUP(F165,Matrix!B:D,3,FALSE)),"")</f>
        <v/>
      </c>
      <c r="C165" s="79">
        <f t="shared" si="9"/>
        <v>0</v>
      </c>
      <c r="D165" s="92" t="str">
        <f t="shared" si="8"/>
        <v/>
      </c>
      <c r="E165"/>
      <c r="F165"/>
      <c r="G165"/>
      <c r="H165"/>
      <c r="I165"/>
      <c r="J165"/>
      <c r="K165"/>
      <c r="L165" s="93" t="str">
        <f>IFERROR(VLOOKUP(F165,Matrix!B:X,11,FALSE)-VLOOKUP(H165,Matrix!B:X,11,FALSE),"")</f>
        <v/>
      </c>
      <c r="M165" s="94" t="str">
        <f>IFERROR(VLOOKUP(F165,Matrix!B:H,7,FALSE)-VLOOKUP(H165,Matrix!B:H,7,FALSE),"")</f>
        <v/>
      </c>
      <c r="N165" s="95" t="str">
        <f>IFERROR(VLOOKUP(F165,Matrix!B:E,2,FALSE)-VLOOKUP(H165,Matrix!B:E,2,FALSE),"")</f>
        <v/>
      </c>
      <c r="O165" s="96" t="str">
        <f>IFERROR(VLOOKUP(F165,Matrix!B:X,14,FALSE)-VLOOKUP(H165,Matrix!B:X,14,FALSE),"")</f>
        <v/>
      </c>
      <c r="P165" s="96" t="str">
        <f>IFERROR(VLOOKUP(F165,Matrix!B:X,15,FALSE)-VLOOKUP(H165,Matrix!B:X,15,FALSE),"")</f>
        <v/>
      </c>
      <c r="Q165" s="97">
        <f t="shared" si="10"/>
        <v>0</v>
      </c>
      <c r="R165" s="97" t="str">
        <f>IFERROR(VLOOKUP(E165&amp;F165,Data!A:F,6,FALSE),"")</f>
        <v/>
      </c>
      <c r="S165" s="98">
        <f t="shared" si="11"/>
        <v>0</v>
      </c>
      <c r="T165" s="97" t="str">
        <f>IFERROR(VLOOKUP(E165&amp;H165,Data!A:F,6,FALSE),"")</f>
        <v/>
      </c>
    </row>
    <row r="166" spans="1:20" x14ac:dyDescent="0.25">
      <c r="A166" s="91" t="str">
        <f>IFERROR(AVERAGE(VLOOKUP(F166,Matrix!B:D,2,FALSE),VLOOKUP(H166,Matrix!B:D,3,FALSE)),"")</f>
        <v/>
      </c>
      <c r="B166" s="91" t="str">
        <f>IFERROR(AVERAGE(VLOOKUP(H166,Matrix!B:D,2,FALSE),VLOOKUP(F166,Matrix!B:D,3,FALSE)),"")</f>
        <v/>
      </c>
      <c r="C166" s="79">
        <f t="shared" si="9"/>
        <v>0</v>
      </c>
      <c r="D166" s="92" t="str">
        <f t="shared" si="8"/>
        <v/>
      </c>
      <c r="E166"/>
      <c r="F166"/>
      <c r="G166"/>
      <c r="H166"/>
      <c r="I166"/>
      <c r="J166"/>
      <c r="K166"/>
      <c r="L166" s="93" t="str">
        <f>IFERROR(VLOOKUP(F166,Matrix!B:X,11,FALSE)-VLOOKUP(H166,Matrix!B:X,11,FALSE),"")</f>
        <v/>
      </c>
      <c r="M166" s="94" t="str">
        <f>IFERROR(VLOOKUP(F166,Matrix!B:H,7,FALSE)-VLOOKUP(H166,Matrix!B:H,7,FALSE),"")</f>
        <v/>
      </c>
      <c r="N166" s="95" t="str">
        <f>IFERROR(VLOOKUP(F166,Matrix!B:E,2,FALSE)-VLOOKUP(H166,Matrix!B:E,2,FALSE),"")</f>
        <v/>
      </c>
      <c r="O166" s="96" t="str">
        <f>IFERROR(VLOOKUP(F166,Matrix!B:X,14,FALSE)-VLOOKUP(H166,Matrix!B:X,14,FALSE),"")</f>
        <v/>
      </c>
      <c r="P166" s="96" t="str">
        <f>IFERROR(VLOOKUP(F166,Matrix!B:X,15,FALSE)-VLOOKUP(H166,Matrix!B:X,15,FALSE),"")</f>
        <v/>
      </c>
      <c r="Q166" s="97">
        <f t="shared" si="10"/>
        <v>0</v>
      </c>
      <c r="R166" s="97" t="str">
        <f>IFERROR(VLOOKUP(E166&amp;F166,Data!A:F,6,FALSE),"")</f>
        <v/>
      </c>
      <c r="S166" s="98">
        <f t="shared" si="11"/>
        <v>0</v>
      </c>
      <c r="T166" s="97" t="str">
        <f>IFERROR(VLOOKUP(E166&amp;H166,Data!A:F,6,FALSE),"")</f>
        <v/>
      </c>
    </row>
    <row r="167" spans="1:20" x14ac:dyDescent="0.25">
      <c r="A167" s="91" t="str">
        <f>IFERROR(AVERAGE(VLOOKUP(F167,Matrix!B:D,2,FALSE),VLOOKUP(H167,Matrix!B:D,3,FALSE)),"")</f>
        <v/>
      </c>
      <c r="B167" s="91" t="str">
        <f>IFERROR(AVERAGE(VLOOKUP(H167,Matrix!B:D,2,FALSE),VLOOKUP(F167,Matrix!B:D,3,FALSE)),"")</f>
        <v/>
      </c>
      <c r="C167" s="79">
        <f t="shared" si="9"/>
        <v>0</v>
      </c>
      <c r="D167" s="92" t="str">
        <f t="shared" si="8"/>
        <v/>
      </c>
      <c r="E167"/>
      <c r="F167"/>
      <c r="G167"/>
      <c r="H167"/>
      <c r="I167"/>
      <c r="J167"/>
      <c r="K167"/>
      <c r="L167" s="93" t="str">
        <f>IFERROR(VLOOKUP(F167,Matrix!B:X,11,FALSE)-VLOOKUP(H167,Matrix!B:X,11,FALSE),"")</f>
        <v/>
      </c>
      <c r="M167" s="94" t="str">
        <f>IFERROR(VLOOKUP(F167,Matrix!B:H,7,FALSE)-VLOOKUP(H167,Matrix!B:H,7,FALSE),"")</f>
        <v/>
      </c>
      <c r="N167" s="95" t="str">
        <f>IFERROR(VLOOKUP(F167,Matrix!B:E,2,FALSE)-VLOOKUP(H167,Matrix!B:E,2,FALSE),"")</f>
        <v/>
      </c>
      <c r="O167" s="96" t="str">
        <f>IFERROR(VLOOKUP(F167,Matrix!B:X,14,FALSE)-VLOOKUP(H167,Matrix!B:X,14,FALSE),"")</f>
        <v/>
      </c>
      <c r="P167" s="96" t="str">
        <f>IFERROR(VLOOKUP(F167,Matrix!B:X,15,FALSE)-VLOOKUP(H167,Matrix!B:X,15,FALSE),"")</f>
        <v/>
      </c>
      <c r="Q167" s="97">
        <f t="shared" si="10"/>
        <v>0</v>
      </c>
      <c r="R167" s="97" t="str">
        <f>IFERROR(VLOOKUP(E167&amp;F167,Data!A:F,6,FALSE),"")</f>
        <v/>
      </c>
      <c r="S167" s="98">
        <f t="shared" si="11"/>
        <v>0</v>
      </c>
      <c r="T167" s="97" t="str">
        <f>IFERROR(VLOOKUP(E167&amp;H167,Data!A:F,6,FALSE),"")</f>
        <v/>
      </c>
    </row>
    <row r="168" spans="1:20" x14ac:dyDescent="0.25">
      <c r="A168" s="91" t="str">
        <f>IFERROR(AVERAGE(VLOOKUP(F168,Matrix!B:D,2,FALSE),VLOOKUP(H168,Matrix!B:D,3,FALSE)),"")</f>
        <v/>
      </c>
      <c r="B168" s="91" t="str">
        <f>IFERROR(AVERAGE(VLOOKUP(H168,Matrix!B:D,2,FALSE),VLOOKUP(F168,Matrix!B:D,3,FALSE)),"")</f>
        <v/>
      </c>
      <c r="C168" s="79">
        <f t="shared" si="9"/>
        <v>0</v>
      </c>
      <c r="D168" s="92" t="str">
        <f t="shared" si="8"/>
        <v/>
      </c>
      <c r="E168"/>
      <c r="F168"/>
      <c r="G168"/>
      <c r="H168"/>
      <c r="I168"/>
      <c r="J168"/>
      <c r="K168"/>
      <c r="L168" s="93" t="str">
        <f>IFERROR(VLOOKUP(F168,Matrix!B:X,11,FALSE)-VLOOKUP(H168,Matrix!B:X,11,FALSE),"")</f>
        <v/>
      </c>
      <c r="M168" s="94" t="str">
        <f>IFERROR(VLOOKUP(F168,Matrix!B:H,7,FALSE)-VLOOKUP(H168,Matrix!B:H,7,FALSE),"")</f>
        <v/>
      </c>
      <c r="N168" s="95" t="str">
        <f>IFERROR(VLOOKUP(F168,Matrix!B:E,2,FALSE)-VLOOKUP(H168,Matrix!B:E,2,FALSE),"")</f>
        <v/>
      </c>
      <c r="O168" s="96" t="str">
        <f>IFERROR(VLOOKUP(F168,Matrix!B:X,14,FALSE)-VLOOKUP(H168,Matrix!B:X,14,FALSE),"")</f>
        <v/>
      </c>
      <c r="P168" s="96" t="str">
        <f>IFERROR(VLOOKUP(F168,Matrix!B:X,15,FALSE)-VLOOKUP(H168,Matrix!B:X,15,FALSE),"")</f>
        <v/>
      </c>
      <c r="Q168" s="97">
        <f t="shared" si="10"/>
        <v>0</v>
      </c>
      <c r="R168" s="97" t="str">
        <f>IFERROR(VLOOKUP(E168&amp;F168,Data!A:F,6,FALSE),"")</f>
        <v/>
      </c>
      <c r="S168" s="98">
        <f t="shared" si="11"/>
        <v>0</v>
      </c>
      <c r="T168" s="97" t="str">
        <f>IFERROR(VLOOKUP(E168&amp;H168,Data!A:F,6,FALSE),"")</f>
        <v/>
      </c>
    </row>
    <row r="169" spans="1:20" x14ac:dyDescent="0.25">
      <c r="A169" s="91" t="str">
        <f>IFERROR(AVERAGE(VLOOKUP(F169,Matrix!B:D,2,FALSE),VLOOKUP(H169,Matrix!B:D,3,FALSE)),"")</f>
        <v/>
      </c>
      <c r="B169" s="91" t="str">
        <f>IFERROR(AVERAGE(VLOOKUP(H169,Matrix!B:D,2,FALSE),VLOOKUP(F169,Matrix!B:D,3,FALSE)),"")</f>
        <v/>
      </c>
      <c r="C169" s="79">
        <f t="shared" si="9"/>
        <v>0</v>
      </c>
      <c r="D169" s="92" t="str">
        <f t="shared" si="8"/>
        <v/>
      </c>
      <c r="E169"/>
      <c r="F169"/>
      <c r="G169"/>
      <c r="H169"/>
      <c r="I169"/>
      <c r="J169"/>
      <c r="K169"/>
      <c r="L169" s="93" t="str">
        <f>IFERROR(VLOOKUP(F169,Matrix!B:X,11,FALSE)-VLOOKUP(H169,Matrix!B:X,11,FALSE),"")</f>
        <v/>
      </c>
      <c r="M169" s="94" t="str">
        <f>IFERROR(VLOOKUP(F169,Matrix!B:H,7,FALSE)-VLOOKUP(H169,Matrix!B:H,7,FALSE),"")</f>
        <v/>
      </c>
      <c r="N169" s="95" t="str">
        <f>IFERROR(VLOOKUP(F169,Matrix!B:E,2,FALSE)-VLOOKUP(H169,Matrix!B:E,2,FALSE),"")</f>
        <v/>
      </c>
      <c r="O169" s="96" t="str">
        <f>IFERROR(VLOOKUP(F169,Matrix!B:X,14,FALSE)-VLOOKUP(H169,Matrix!B:X,14,FALSE),"")</f>
        <v/>
      </c>
      <c r="P169" s="96" t="str">
        <f>IFERROR(VLOOKUP(F169,Matrix!B:X,15,FALSE)-VLOOKUP(H169,Matrix!B:X,15,FALSE),"")</f>
        <v/>
      </c>
      <c r="Q169" s="97">
        <f t="shared" si="10"/>
        <v>0</v>
      </c>
      <c r="R169" s="97" t="str">
        <f>IFERROR(VLOOKUP(E169&amp;F169,Data!A:F,6,FALSE),"")</f>
        <v/>
      </c>
      <c r="S169" s="98">
        <f t="shared" si="11"/>
        <v>0</v>
      </c>
      <c r="T169" s="97" t="str">
        <f>IFERROR(VLOOKUP(E169&amp;H169,Data!A:F,6,FALSE),"")</f>
        <v/>
      </c>
    </row>
    <row r="170" spans="1:20" x14ac:dyDescent="0.25">
      <c r="A170" s="91" t="str">
        <f>IFERROR(AVERAGE(VLOOKUP(F170,Matrix!B:D,2,FALSE),VLOOKUP(H170,Matrix!B:D,3,FALSE)),"")</f>
        <v/>
      </c>
      <c r="B170" s="91" t="str">
        <f>IFERROR(AVERAGE(VLOOKUP(H170,Matrix!B:D,2,FALSE),VLOOKUP(F170,Matrix!B:D,3,FALSE)),"")</f>
        <v/>
      </c>
      <c r="C170" s="79">
        <f t="shared" si="9"/>
        <v>0</v>
      </c>
      <c r="D170" s="92" t="str">
        <f t="shared" si="8"/>
        <v/>
      </c>
      <c r="E170"/>
      <c r="F170"/>
      <c r="G170"/>
      <c r="H170"/>
      <c r="I170"/>
      <c r="J170"/>
      <c r="K170"/>
      <c r="L170" s="93" t="str">
        <f>IFERROR(VLOOKUP(F170,Matrix!B:X,11,FALSE)-VLOOKUP(H170,Matrix!B:X,11,FALSE),"")</f>
        <v/>
      </c>
      <c r="M170" s="94" t="str">
        <f>IFERROR(VLOOKUP(F170,Matrix!B:H,7,FALSE)-VLOOKUP(H170,Matrix!B:H,7,FALSE),"")</f>
        <v/>
      </c>
      <c r="N170" s="95" t="str">
        <f>IFERROR(VLOOKUP(F170,Matrix!B:E,2,FALSE)-VLOOKUP(H170,Matrix!B:E,2,FALSE),"")</f>
        <v/>
      </c>
      <c r="O170" s="96" t="str">
        <f>IFERROR(VLOOKUP(F170,Matrix!B:X,14,FALSE)-VLOOKUP(H170,Matrix!B:X,14,FALSE),"")</f>
        <v/>
      </c>
      <c r="P170" s="96" t="str">
        <f>IFERROR(VLOOKUP(F170,Matrix!B:X,15,FALSE)-VLOOKUP(H170,Matrix!B:X,15,FALSE),"")</f>
        <v/>
      </c>
      <c r="Q170" s="97">
        <f t="shared" si="10"/>
        <v>0</v>
      </c>
      <c r="R170" s="97" t="str">
        <f>IFERROR(VLOOKUP(E170&amp;F170,Data!A:F,6,FALSE),"")</f>
        <v/>
      </c>
      <c r="S170" s="98">
        <f t="shared" si="11"/>
        <v>0</v>
      </c>
      <c r="T170" s="97" t="str">
        <f>IFERROR(VLOOKUP(E170&amp;H170,Data!A:F,6,FALSE),"")</f>
        <v/>
      </c>
    </row>
    <row r="171" spans="1:20" x14ac:dyDescent="0.25">
      <c r="A171" s="91" t="str">
        <f>IFERROR(AVERAGE(VLOOKUP(F171,Matrix!B:D,2,FALSE),VLOOKUP(H171,Matrix!B:D,3,FALSE)),"")</f>
        <v/>
      </c>
      <c r="B171" s="91" t="str">
        <f>IFERROR(AVERAGE(VLOOKUP(H171,Matrix!B:D,2,FALSE),VLOOKUP(F171,Matrix!B:D,3,FALSE)),"")</f>
        <v/>
      </c>
      <c r="C171" s="79">
        <f t="shared" si="9"/>
        <v>0</v>
      </c>
      <c r="D171" s="92" t="str">
        <f t="shared" si="8"/>
        <v/>
      </c>
      <c r="E171"/>
      <c r="F171"/>
      <c r="G171"/>
      <c r="H171"/>
      <c r="I171"/>
      <c r="J171"/>
      <c r="K171"/>
      <c r="L171" s="93" t="str">
        <f>IFERROR(VLOOKUP(F171,Matrix!B:X,11,FALSE)-VLOOKUP(H171,Matrix!B:X,11,FALSE),"")</f>
        <v/>
      </c>
      <c r="M171" s="94" t="str">
        <f>IFERROR(VLOOKUP(F171,Matrix!B:H,7,FALSE)-VLOOKUP(H171,Matrix!B:H,7,FALSE),"")</f>
        <v/>
      </c>
      <c r="N171" s="95" t="str">
        <f>IFERROR(VLOOKUP(F171,Matrix!B:E,2,FALSE)-VLOOKUP(H171,Matrix!B:E,2,FALSE),"")</f>
        <v/>
      </c>
      <c r="O171" s="96" t="str">
        <f>IFERROR(VLOOKUP(F171,Matrix!B:X,14,FALSE)-VLOOKUP(H171,Matrix!B:X,14,FALSE),"")</f>
        <v/>
      </c>
      <c r="P171" s="96" t="str">
        <f>IFERROR(VLOOKUP(F171,Matrix!B:X,15,FALSE)-VLOOKUP(H171,Matrix!B:X,15,FALSE),"")</f>
        <v/>
      </c>
      <c r="Q171" s="97">
        <f t="shared" si="10"/>
        <v>0</v>
      </c>
      <c r="R171" s="97" t="str">
        <f>IFERROR(VLOOKUP(E171&amp;F171,Data!A:F,6,FALSE),"")</f>
        <v/>
      </c>
      <c r="S171" s="98">
        <f t="shared" si="11"/>
        <v>0</v>
      </c>
      <c r="T171" s="97" t="str">
        <f>IFERROR(VLOOKUP(E171&amp;H171,Data!A:F,6,FALSE),"")</f>
        <v/>
      </c>
    </row>
    <row r="172" spans="1:20" x14ac:dyDescent="0.25">
      <c r="A172" s="91" t="str">
        <f>IFERROR(AVERAGE(VLOOKUP(F172,Matrix!B:D,2,FALSE),VLOOKUP(H172,Matrix!B:D,3,FALSE)),"")</f>
        <v/>
      </c>
      <c r="B172" s="91" t="str">
        <f>IFERROR(AVERAGE(VLOOKUP(H172,Matrix!B:D,2,FALSE),VLOOKUP(F172,Matrix!B:D,3,FALSE)),"")</f>
        <v/>
      </c>
      <c r="C172" s="79">
        <f t="shared" si="9"/>
        <v>0</v>
      </c>
      <c r="D172" s="92" t="str">
        <f t="shared" si="8"/>
        <v/>
      </c>
      <c r="E172"/>
      <c r="F172"/>
      <c r="G172"/>
      <c r="H172"/>
      <c r="I172"/>
      <c r="J172"/>
      <c r="K172"/>
      <c r="L172" s="93" t="str">
        <f>IFERROR(VLOOKUP(F172,Matrix!B:X,11,FALSE)-VLOOKUP(H172,Matrix!B:X,11,FALSE),"")</f>
        <v/>
      </c>
      <c r="M172" s="94" t="str">
        <f>IFERROR(VLOOKUP(F172,Matrix!B:H,7,FALSE)-VLOOKUP(H172,Matrix!B:H,7,FALSE),"")</f>
        <v/>
      </c>
      <c r="N172" s="95" t="str">
        <f>IFERROR(VLOOKUP(F172,Matrix!B:E,2,FALSE)-VLOOKUP(H172,Matrix!B:E,2,FALSE),"")</f>
        <v/>
      </c>
      <c r="O172" s="96" t="str">
        <f>IFERROR(VLOOKUP(F172,Matrix!B:X,14,FALSE)-VLOOKUP(H172,Matrix!B:X,14,FALSE),"")</f>
        <v/>
      </c>
      <c r="P172" s="96" t="str">
        <f>IFERROR(VLOOKUP(F172,Matrix!B:X,15,FALSE)-VLOOKUP(H172,Matrix!B:X,15,FALSE),"")</f>
        <v/>
      </c>
      <c r="Q172" s="97">
        <f t="shared" si="10"/>
        <v>0</v>
      </c>
      <c r="R172" s="97" t="str">
        <f>IFERROR(VLOOKUP(E172&amp;F172,Data!A:F,6,FALSE),"")</f>
        <v/>
      </c>
      <c r="S172" s="98">
        <f t="shared" si="11"/>
        <v>0</v>
      </c>
      <c r="T172" s="97" t="str">
        <f>IFERROR(VLOOKUP(E172&amp;H172,Data!A:F,6,FALSE),"")</f>
        <v/>
      </c>
    </row>
    <row r="173" spans="1:20" x14ac:dyDescent="0.25">
      <c r="A173" s="91" t="str">
        <f>IFERROR(AVERAGE(VLOOKUP(F173,Matrix!B:D,2,FALSE),VLOOKUP(H173,Matrix!B:D,3,FALSE)),"")</f>
        <v/>
      </c>
      <c r="B173" s="91" t="str">
        <f>IFERROR(AVERAGE(VLOOKUP(H173,Matrix!B:D,2,FALSE),VLOOKUP(F173,Matrix!B:D,3,FALSE)),"")</f>
        <v/>
      </c>
      <c r="C173" s="79">
        <f t="shared" si="9"/>
        <v>0</v>
      </c>
      <c r="D173" s="92" t="str">
        <f t="shared" si="8"/>
        <v/>
      </c>
      <c r="E173"/>
      <c r="F173"/>
      <c r="G173"/>
      <c r="H173"/>
      <c r="I173"/>
      <c r="J173"/>
      <c r="K173"/>
      <c r="L173" s="93" t="str">
        <f>IFERROR(VLOOKUP(F173,Matrix!B:X,11,FALSE)-VLOOKUP(H173,Matrix!B:X,11,FALSE),"")</f>
        <v/>
      </c>
      <c r="M173" s="94" t="str">
        <f>IFERROR(VLOOKUP(F173,Matrix!B:H,7,FALSE)-VLOOKUP(H173,Matrix!B:H,7,FALSE),"")</f>
        <v/>
      </c>
      <c r="N173" s="95" t="str">
        <f>IFERROR(VLOOKUP(F173,Matrix!B:E,2,FALSE)-VLOOKUP(H173,Matrix!B:E,2,FALSE),"")</f>
        <v/>
      </c>
      <c r="O173" s="96" t="str">
        <f>IFERROR(VLOOKUP(F173,Matrix!B:X,14,FALSE)-VLOOKUP(H173,Matrix!B:X,14,FALSE),"")</f>
        <v/>
      </c>
      <c r="P173" s="96" t="str">
        <f>IFERROR(VLOOKUP(F173,Matrix!B:X,15,FALSE)-VLOOKUP(H173,Matrix!B:X,15,FALSE),"")</f>
        <v/>
      </c>
      <c r="Q173" s="97">
        <f t="shared" si="10"/>
        <v>0</v>
      </c>
      <c r="R173" s="97" t="str">
        <f>IFERROR(VLOOKUP(E173&amp;F173,Data!A:F,6,FALSE),"")</f>
        <v/>
      </c>
      <c r="S173" s="98">
        <f t="shared" si="11"/>
        <v>0</v>
      </c>
      <c r="T173" s="97" t="str">
        <f>IFERROR(VLOOKUP(E173&amp;H173,Data!A:F,6,FALSE),"")</f>
        <v/>
      </c>
    </row>
    <row r="174" spans="1:20" x14ac:dyDescent="0.25">
      <c r="A174" s="91" t="str">
        <f>IFERROR(AVERAGE(VLOOKUP(F174,Matrix!B:D,2,FALSE),VLOOKUP(H174,Matrix!B:D,3,FALSE)),"")</f>
        <v/>
      </c>
      <c r="B174" s="91" t="str">
        <f>IFERROR(AVERAGE(VLOOKUP(H174,Matrix!B:D,2,FALSE),VLOOKUP(F174,Matrix!B:D,3,FALSE)),"")</f>
        <v/>
      </c>
      <c r="C174" s="79">
        <f t="shared" si="9"/>
        <v>0</v>
      </c>
      <c r="D174" s="92" t="str">
        <f t="shared" si="8"/>
        <v/>
      </c>
      <c r="E174"/>
      <c r="F174"/>
      <c r="G174"/>
      <c r="H174"/>
      <c r="I174"/>
      <c r="J174"/>
      <c r="K174"/>
      <c r="L174" s="93" t="str">
        <f>IFERROR(VLOOKUP(F174,Matrix!B:X,11,FALSE)-VLOOKUP(H174,Matrix!B:X,11,FALSE),"")</f>
        <v/>
      </c>
      <c r="M174" s="94" t="str">
        <f>IFERROR(VLOOKUP(F174,Matrix!B:H,7,FALSE)-VLOOKUP(H174,Matrix!B:H,7,FALSE),"")</f>
        <v/>
      </c>
      <c r="N174" s="95" t="str">
        <f>IFERROR(VLOOKUP(F174,Matrix!B:E,2,FALSE)-VLOOKUP(H174,Matrix!B:E,2,FALSE),"")</f>
        <v/>
      </c>
      <c r="O174" s="96" t="str">
        <f>IFERROR(VLOOKUP(F174,Matrix!B:X,14,FALSE)-VLOOKUP(H174,Matrix!B:X,14,FALSE),"")</f>
        <v/>
      </c>
      <c r="P174" s="96" t="str">
        <f>IFERROR(VLOOKUP(F174,Matrix!B:X,15,FALSE)-VLOOKUP(H174,Matrix!B:X,15,FALSE),"")</f>
        <v/>
      </c>
      <c r="Q174" s="97">
        <f t="shared" si="10"/>
        <v>0</v>
      </c>
      <c r="R174" s="97" t="str">
        <f>IFERROR(VLOOKUP(E174&amp;F174,Data!A:F,6,FALSE),"")</f>
        <v/>
      </c>
      <c r="S174" s="98">
        <f t="shared" si="11"/>
        <v>0</v>
      </c>
      <c r="T174" s="97" t="str">
        <f>IFERROR(VLOOKUP(E174&amp;H174,Data!A:F,6,FALSE),"")</f>
        <v/>
      </c>
    </row>
    <row r="175" spans="1:20" x14ac:dyDescent="0.25">
      <c r="A175" s="91" t="str">
        <f>IFERROR(AVERAGE(VLOOKUP(F175,Matrix!B:D,2,FALSE),VLOOKUP(H175,Matrix!B:D,3,FALSE)),"")</f>
        <v/>
      </c>
      <c r="B175" s="91" t="str">
        <f>IFERROR(AVERAGE(VLOOKUP(H175,Matrix!B:D,2,FALSE),VLOOKUP(F175,Matrix!B:D,3,FALSE)),"")</f>
        <v/>
      </c>
      <c r="C175" s="79">
        <f t="shared" si="9"/>
        <v>0</v>
      </c>
      <c r="D175" s="92" t="str">
        <f t="shared" si="8"/>
        <v/>
      </c>
      <c r="E175"/>
      <c r="F175"/>
      <c r="G175"/>
      <c r="H175"/>
      <c r="I175"/>
      <c r="J175"/>
      <c r="K175"/>
      <c r="L175" s="93" t="str">
        <f>IFERROR(VLOOKUP(F175,Matrix!B:X,11,FALSE)-VLOOKUP(H175,Matrix!B:X,11,FALSE),"")</f>
        <v/>
      </c>
      <c r="M175" s="94" t="str">
        <f>IFERROR(VLOOKUP(F175,Matrix!B:H,7,FALSE)-VLOOKUP(H175,Matrix!B:H,7,FALSE),"")</f>
        <v/>
      </c>
      <c r="N175" s="95" t="str">
        <f>IFERROR(VLOOKUP(F175,Matrix!B:E,2,FALSE)-VLOOKUP(H175,Matrix!B:E,2,FALSE),"")</f>
        <v/>
      </c>
      <c r="O175" s="96" t="str">
        <f>IFERROR(VLOOKUP(F175,Matrix!B:X,14,FALSE)-VLOOKUP(H175,Matrix!B:X,14,FALSE),"")</f>
        <v/>
      </c>
      <c r="P175" s="96" t="str">
        <f>IFERROR(VLOOKUP(F175,Matrix!B:X,15,FALSE)-VLOOKUP(H175,Matrix!B:X,15,FALSE),"")</f>
        <v/>
      </c>
      <c r="Q175" s="97">
        <f t="shared" si="10"/>
        <v>0</v>
      </c>
      <c r="R175" s="97" t="str">
        <f>IFERROR(VLOOKUP(E175&amp;F175,Data!A:F,6,FALSE),"")</f>
        <v/>
      </c>
      <c r="S175" s="98">
        <f t="shared" si="11"/>
        <v>0</v>
      </c>
      <c r="T175" s="97" t="str">
        <f>IFERROR(VLOOKUP(E175&amp;H175,Data!A:F,6,FALSE),"")</f>
        <v/>
      </c>
    </row>
    <row r="176" spans="1:20" x14ac:dyDescent="0.25">
      <c r="A176" s="91" t="str">
        <f>IFERROR(AVERAGE(VLOOKUP(F176,Matrix!B:D,2,FALSE),VLOOKUP(H176,Matrix!B:D,3,FALSE)),"")</f>
        <v/>
      </c>
      <c r="B176" s="91" t="str">
        <f>IFERROR(AVERAGE(VLOOKUP(H176,Matrix!B:D,2,FALSE),VLOOKUP(F176,Matrix!B:D,3,FALSE)),"")</f>
        <v/>
      </c>
      <c r="C176" s="79">
        <f t="shared" si="9"/>
        <v>0</v>
      </c>
      <c r="D176" s="92" t="str">
        <f t="shared" si="8"/>
        <v/>
      </c>
      <c r="E176"/>
      <c r="F176"/>
      <c r="G176"/>
      <c r="H176"/>
      <c r="I176"/>
      <c r="J176"/>
      <c r="K176"/>
      <c r="L176" s="93" t="str">
        <f>IFERROR(VLOOKUP(F176,Matrix!B:X,11,FALSE)-VLOOKUP(H176,Matrix!B:X,11,FALSE),"")</f>
        <v/>
      </c>
      <c r="M176" s="94" t="str">
        <f>IFERROR(VLOOKUP(F176,Matrix!B:H,7,FALSE)-VLOOKUP(H176,Matrix!B:H,7,FALSE),"")</f>
        <v/>
      </c>
      <c r="N176" s="95" t="str">
        <f>IFERROR(VLOOKUP(F176,Matrix!B:E,2,FALSE)-VLOOKUP(H176,Matrix!B:E,2,FALSE),"")</f>
        <v/>
      </c>
      <c r="O176" s="96" t="str">
        <f>IFERROR(VLOOKUP(F176,Matrix!B:X,14,FALSE)-VLOOKUP(H176,Matrix!B:X,14,FALSE),"")</f>
        <v/>
      </c>
      <c r="P176" s="96" t="str">
        <f>IFERROR(VLOOKUP(F176,Matrix!B:X,15,FALSE)-VLOOKUP(H176,Matrix!B:X,15,FALSE),"")</f>
        <v/>
      </c>
      <c r="Q176" s="97">
        <f t="shared" si="10"/>
        <v>0</v>
      </c>
      <c r="R176" s="97" t="str">
        <f>IFERROR(VLOOKUP(E176&amp;F176,Data!A:F,6,FALSE),"")</f>
        <v/>
      </c>
      <c r="S176" s="98">
        <f t="shared" si="11"/>
        <v>0</v>
      </c>
      <c r="T176" s="97" t="str">
        <f>IFERROR(VLOOKUP(E176&amp;H176,Data!A:F,6,FALSE),"")</f>
        <v/>
      </c>
    </row>
    <row r="177" spans="1:20" x14ac:dyDescent="0.25">
      <c r="A177" s="91" t="str">
        <f>IFERROR(AVERAGE(VLOOKUP(F177,Matrix!B:D,2,FALSE),VLOOKUP(H177,Matrix!B:D,3,FALSE)),"")</f>
        <v/>
      </c>
      <c r="B177" s="91" t="str">
        <f>IFERROR(AVERAGE(VLOOKUP(H177,Matrix!B:D,2,FALSE),VLOOKUP(F177,Matrix!B:D,3,FALSE)),"")</f>
        <v/>
      </c>
      <c r="C177" s="79">
        <f t="shared" si="9"/>
        <v>0</v>
      </c>
      <c r="D177" s="92" t="str">
        <f t="shared" si="8"/>
        <v/>
      </c>
      <c r="E177"/>
      <c r="F177"/>
      <c r="G177"/>
      <c r="H177"/>
      <c r="I177"/>
      <c r="J177"/>
      <c r="K177"/>
      <c r="L177" s="93" t="str">
        <f>IFERROR(VLOOKUP(F177,Matrix!B:X,11,FALSE)-VLOOKUP(H177,Matrix!B:X,11,FALSE),"")</f>
        <v/>
      </c>
      <c r="M177" s="94" t="str">
        <f>IFERROR(VLOOKUP(F177,Matrix!B:H,7,FALSE)-VLOOKUP(H177,Matrix!B:H,7,FALSE),"")</f>
        <v/>
      </c>
      <c r="N177" s="95" t="str">
        <f>IFERROR(VLOOKUP(F177,Matrix!B:E,2,FALSE)-VLOOKUP(H177,Matrix!B:E,2,FALSE),"")</f>
        <v/>
      </c>
      <c r="O177" s="96" t="str">
        <f>IFERROR(VLOOKUP(F177,Matrix!B:X,14,FALSE)-VLOOKUP(H177,Matrix!B:X,14,FALSE),"")</f>
        <v/>
      </c>
      <c r="P177" s="96" t="str">
        <f>IFERROR(VLOOKUP(F177,Matrix!B:X,15,FALSE)-VLOOKUP(H177,Matrix!B:X,15,FALSE),"")</f>
        <v/>
      </c>
      <c r="Q177" s="97">
        <f t="shared" si="10"/>
        <v>0</v>
      </c>
      <c r="R177" s="97" t="str">
        <f>IFERROR(VLOOKUP(E177&amp;F177,Data!A:F,6,FALSE),"")</f>
        <v/>
      </c>
      <c r="S177" s="98">
        <f t="shared" si="11"/>
        <v>0</v>
      </c>
      <c r="T177" s="97" t="str">
        <f>IFERROR(VLOOKUP(E177&amp;H177,Data!A:F,6,FALSE),"")</f>
        <v/>
      </c>
    </row>
    <row r="178" spans="1:20" x14ac:dyDescent="0.25">
      <c r="A178" s="91" t="str">
        <f>IFERROR(AVERAGE(VLOOKUP(F178,Matrix!B:D,2,FALSE),VLOOKUP(H178,Matrix!B:D,3,FALSE)),"")</f>
        <v/>
      </c>
      <c r="B178" s="91" t="str">
        <f>IFERROR(AVERAGE(VLOOKUP(H178,Matrix!B:D,2,FALSE),VLOOKUP(F178,Matrix!B:D,3,FALSE)),"")</f>
        <v/>
      </c>
      <c r="C178" s="79">
        <f t="shared" si="9"/>
        <v>0</v>
      </c>
      <c r="D178" s="92" t="str">
        <f t="shared" si="8"/>
        <v/>
      </c>
      <c r="E178"/>
      <c r="F178"/>
      <c r="G178"/>
      <c r="H178"/>
      <c r="I178"/>
      <c r="J178"/>
      <c r="K178"/>
      <c r="L178" s="93" t="str">
        <f>IFERROR(VLOOKUP(F178,Matrix!B:X,11,FALSE)-VLOOKUP(H178,Matrix!B:X,11,FALSE),"")</f>
        <v/>
      </c>
      <c r="M178" s="94" t="str">
        <f>IFERROR(VLOOKUP(F178,Matrix!B:H,7,FALSE)-VLOOKUP(H178,Matrix!B:H,7,FALSE),"")</f>
        <v/>
      </c>
      <c r="N178" s="95" t="str">
        <f>IFERROR(VLOOKUP(F178,Matrix!B:E,2,FALSE)-VLOOKUP(H178,Matrix!B:E,2,FALSE),"")</f>
        <v/>
      </c>
      <c r="O178" s="96" t="str">
        <f>IFERROR(VLOOKUP(F178,Matrix!B:X,14,FALSE)-VLOOKUP(H178,Matrix!B:X,14,FALSE),"")</f>
        <v/>
      </c>
      <c r="P178" s="96" t="str">
        <f>IFERROR(VLOOKUP(F178,Matrix!B:X,15,FALSE)-VLOOKUP(H178,Matrix!B:X,15,FALSE),"")</f>
        <v/>
      </c>
      <c r="Q178" s="97">
        <f t="shared" si="10"/>
        <v>0</v>
      </c>
      <c r="R178" s="97" t="str">
        <f>IFERROR(VLOOKUP(E178&amp;F178,Data!A:F,6,FALSE),"")</f>
        <v/>
      </c>
      <c r="S178" s="98">
        <f t="shared" si="11"/>
        <v>0</v>
      </c>
      <c r="T178" s="97" t="str">
        <f>IFERROR(VLOOKUP(E178&amp;H178,Data!A:F,6,FALSE),"")</f>
        <v/>
      </c>
    </row>
    <row r="179" spans="1:20" x14ac:dyDescent="0.25">
      <c r="A179" s="91" t="str">
        <f>IFERROR(AVERAGE(VLOOKUP(F179,Matrix!B:D,2,FALSE),VLOOKUP(H179,Matrix!B:D,3,FALSE)),"")</f>
        <v/>
      </c>
      <c r="B179" s="91" t="str">
        <f>IFERROR(AVERAGE(VLOOKUP(H179,Matrix!B:D,2,FALSE),VLOOKUP(F179,Matrix!B:D,3,FALSE)),"")</f>
        <v/>
      </c>
      <c r="C179" s="79">
        <f t="shared" si="9"/>
        <v>0</v>
      </c>
      <c r="D179" s="92" t="str">
        <f t="shared" si="8"/>
        <v/>
      </c>
      <c r="E179"/>
      <c r="F179"/>
      <c r="G179"/>
      <c r="H179"/>
      <c r="I179"/>
      <c r="J179"/>
      <c r="K179"/>
      <c r="L179" s="93" t="str">
        <f>IFERROR(VLOOKUP(F179,Matrix!B:X,11,FALSE)-VLOOKUP(H179,Matrix!B:X,11,FALSE),"")</f>
        <v/>
      </c>
      <c r="M179" s="94" t="str">
        <f>IFERROR(VLOOKUP(F179,Matrix!B:H,7,FALSE)-VLOOKUP(H179,Matrix!B:H,7,FALSE),"")</f>
        <v/>
      </c>
      <c r="N179" s="95" t="str">
        <f>IFERROR(VLOOKUP(F179,Matrix!B:E,2,FALSE)-VLOOKUP(H179,Matrix!B:E,2,FALSE),"")</f>
        <v/>
      </c>
      <c r="O179" s="96" t="str">
        <f>IFERROR(VLOOKUP(F179,Matrix!B:X,14,FALSE)-VLOOKUP(H179,Matrix!B:X,14,FALSE),"")</f>
        <v/>
      </c>
      <c r="P179" s="96" t="str">
        <f>IFERROR(VLOOKUP(F179,Matrix!B:X,15,FALSE)-VLOOKUP(H179,Matrix!B:X,15,FALSE),"")</f>
        <v/>
      </c>
      <c r="Q179" s="97">
        <f t="shared" si="10"/>
        <v>0</v>
      </c>
      <c r="R179" s="97" t="str">
        <f>IFERROR(VLOOKUP(E179&amp;F179,Data!A:F,6,FALSE),"")</f>
        <v/>
      </c>
      <c r="S179" s="98">
        <f t="shared" si="11"/>
        <v>0</v>
      </c>
      <c r="T179" s="97" t="str">
        <f>IFERROR(VLOOKUP(E179&amp;H179,Data!A:F,6,FALSE),"")</f>
        <v/>
      </c>
    </row>
    <row r="180" spans="1:20" x14ac:dyDescent="0.25">
      <c r="A180" s="91" t="str">
        <f>IFERROR(AVERAGE(VLOOKUP(F180,Matrix!B:D,2,FALSE),VLOOKUP(H180,Matrix!B:D,3,FALSE)),"")</f>
        <v/>
      </c>
      <c r="B180" s="91" t="str">
        <f>IFERROR(AVERAGE(VLOOKUP(H180,Matrix!B:D,2,FALSE),VLOOKUP(F180,Matrix!B:D,3,FALSE)),"")</f>
        <v/>
      </c>
      <c r="C180" s="79">
        <f t="shared" si="9"/>
        <v>0</v>
      </c>
      <c r="D180" s="92" t="str">
        <f t="shared" si="8"/>
        <v/>
      </c>
      <c r="E180"/>
      <c r="F180"/>
      <c r="G180"/>
      <c r="H180"/>
      <c r="I180"/>
      <c r="J180"/>
      <c r="K180"/>
      <c r="L180" s="93" t="str">
        <f>IFERROR(VLOOKUP(F180,Matrix!B:X,11,FALSE)-VLOOKUP(H180,Matrix!B:X,11,FALSE),"")</f>
        <v/>
      </c>
      <c r="M180" s="94" t="str">
        <f>IFERROR(VLOOKUP(F180,Matrix!B:H,7,FALSE)-VLOOKUP(H180,Matrix!B:H,7,FALSE),"")</f>
        <v/>
      </c>
      <c r="N180" s="95" t="str">
        <f>IFERROR(VLOOKUP(F180,Matrix!B:E,2,FALSE)-VLOOKUP(H180,Matrix!B:E,2,FALSE),"")</f>
        <v/>
      </c>
      <c r="O180" s="96" t="str">
        <f>IFERROR(VLOOKUP(F180,Matrix!B:X,14,FALSE)-VLOOKUP(H180,Matrix!B:X,14,FALSE),"")</f>
        <v/>
      </c>
      <c r="P180" s="96" t="str">
        <f>IFERROR(VLOOKUP(F180,Matrix!B:X,15,FALSE)-VLOOKUP(H180,Matrix!B:X,15,FALSE),"")</f>
        <v/>
      </c>
      <c r="Q180" s="97">
        <f t="shared" si="10"/>
        <v>0</v>
      </c>
      <c r="R180" s="97" t="str">
        <f>IFERROR(VLOOKUP(E180&amp;F180,Data!A:F,6,FALSE),"")</f>
        <v/>
      </c>
      <c r="S180" s="98">
        <f t="shared" si="11"/>
        <v>0</v>
      </c>
      <c r="T180" s="97" t="str">
        <f>IFERROR(VLOOKUP(E180&amp;H180,Data!A:F,6,FALSE),"")</f>
        <v/>
      </c>
    </row>
    <row r="181" spans="1:20" x14ac:dyDescent="0.25">
      <c r="A181" s="91" t="str">
        <f>IFERROR(AVERAGE(VLOOKUP(F181,Matrix!B:D,2,FALSE),VLOOKUP(H181,Matrix!B:D,3,FALSE)),"")</f>
        <v/>
      </c>
      <c r="B181" s="91" t="str">
        <f>IFERROR(AVERAGE(VLOOKUP(H181,Matrix!B:D,2,FALSE),VLOOKUP(F181,Matrix!B:D,3,FALSE)),"")</f>
        <v/>
      </c>
      <c r="C181" s="79">
        <f t="shared" si="9"/>
        <v>0</v>
      </c>
      <c r="D181" s="92" t="str">
        <f t="shared" si="8"/>
        <v/>
      </c>
      <c r="E181"/>
      <c r="F181"/>
      <c r="G181"/>
      <c r="H181"/>
      <c r="I181"/>
      <c r="J181"/>
      <c r="K181"/>
      <c r="L181" s="93" t="str">
        <f>IFERROR(VLOOKUP(F181,Matrix!B:X,11,FALSE)-VLOOKUP(H181,Matrix!B:X,11,FALSE),"")</f>
        <v/>
      </c>
      <c r="M181" s="94" t="str">
        <f>IFERROR(VLOOKUP(F181,Matrix!B:H,7,FALSE)-VLOOKUP(H181,Matrix!B:H,7,FALSE),"")</f>
        <v/>
      </c>
      <c r="N181" s="95" t="str">
        <f>IFERROR(VLOOKUP(F181,Matrix!B:E,2,FALSE)-VLOOKUP(H181,Matrix!B:E,2,FALSE),"")</f>
        <v/>
      </c>
      <c r="O181" s="96" t="str">
        <f>IFERROR(VLOOKUP(F181,Matrix!B:X,14,FALSE)-VLOOKUP(H181,Matrix!B:X,14,FALSE),"")</f>
        <v/>
      </c>
      <c r="P181" s="96" t="str">
        <f>IFERROR(VLOOKUP(F181,Matrix!B:X,15,FALSE)-VLOOKUP(H181,Matrix!B:X,15,FALSE),"")</f>
        <v/>
      </c>
      <c r="Q181" s="97">
        <f t="shared" si="10"/>
        <v>0</v>
      </c>
      <c r="R181" s="97" t="str">
        <f>IFERROR(VLOOKUP(E181&amp;F181,Data!A:F,6,FALSE),"")</f>
        <v/>
      </c>
      <c r="S181" s="98">
        <f t="shared" si="11"/>
        <v>0</v>
      </c>
      <c r="T181" s="97" t="str">
        <f>IFERROR(VLOOKUP(E181&amp;H181,Data!A:F,6,FALSE),"")</f>
        <v/>
      </c>
    </row>
    <row r="182" spans="1:20" x14ac:dyDescent="0.25">
      <c r="A182" s="91" t="str">
        <f>IFERROR(AVERAGE(VLOOKUP(F182,Matrix!B:D,2,FALSE),VLOOKUP(H182,Matrix!B:D,3,FALSE)),"")</f>
        <v/>
      </c>
      <c r="B182" s="91" t="str">
        <f>IFERROR(AVERAGE(VLOOKUP(H182,Matrix!B:D,2,FALSE),VLOOKUP(F182,Matrix!B:D,3,FALSE)),"")</f>
        <v/>
      </c>
      <c r="C182" s="79">
        <f t="shared" si="9"/>
        <v>0</v>
      </c>
      <c r="D182" s="92" t="str">
        <f t="shared" si="8"/>
        <v/>
      </c>
      <c r="E182"/>
      <c r="F182"/>
      <c r="G182"/>
      <c r="H182"/>
      <c r="I182"/>
      <c r="J182"/>
      <c r="K182"/>
      <c r="L182" s="93" t="str">
        <f>IFERROR(VLOOKUP(F182,Matrix!B:X,11,FALSE)-VLOOKUP(H182,Matrix!B:X,11,FALSE),"")</f>
        <v/>
      </c>
      <c r="M182" s="94" t="str">
        <f>IFERROR(VLOOKUP(F182,Matrix!B:H,7,FALSE)-VLOOKUP(H182,Matrix!B:H,7,FALSE),"")</f>
        <v/>
      </c>
      <c r="N182" s="95" t="str">
        <f>IFERROR(VLOOKUP(F182,Matrix!B:E,2,FALSE)-VLOOKUP(H182,Matrix!B:E,2,FALSE),"")</f>
        <v/>
      </c>
      <c r="O182" s="96" t="str">
        <f>IFERROR(VLOOKUP(F182,Matrix!B:X,14,FALSE)-VLOOKUP(H182,Matrix!B:X,14,FALSE),"")</f>
        <v/>
      </c>
      <c r="P182" s="96" t="str">
        <f>IFERROR(VLOOKUP(F182,Matrix!B:X,15,FALSE)-VLOOKUP(H182,Matrix!B:X,15,FALSE),"")</f>
        <v/>
      </c>
      <c r="Q182" s="97">
        <f t="shared" si="10"/>
        <v>0</v>
      </c>
      <c r="R182" s="97" t="str">
        <f>IFERROR(VLOOKUP(E182&amp;F182,Data!A:F,6,FALSE),"")</f>
        <v/>
      </c>
      <c r="S182" s="98">
        <f t="shared" si="11"/>
        <v>0</v>
      </c>
      <c r="T182" s="97" t="str">
        <f>IFERROR(VLOOKUP(E182&amp;H182,Data!A:F,6,FALSE),"")</f>
        <v/>
      </c>
    </row>
    <row r="183" spans="1:20" x14ac:dyDescent="0.25">
      <c r="A183" s="91" t="str">
        <f>IFERROR(AVERAGE(VLOOKUP(F183,Matrix!B:D,2,FALSE),VLOOKUP(H183,Matrix!B:D,3,FALSE)),"")</f>
        <v/>
      </c>
      <c r="B183" s="91" t="str">
        <f>IFERROR(AVERAGE(VLOOKUP(H183,Matrix!B:D,2,FALSE),VLOOKUP(F183,Matrix!B:D,3,FALSE)),"")</f>
        <v/>
      </c>
      <c r="C183" s="79">
        <f t="shared" si="9"/>
        <v>0</v>
      </c>
      <c r="D183" s="92" t="str">
        <f t="shared" si="8"/>
        <v/>
      </c>
      <c r="E183"/>
      <c r="F183"/>
      <c r="G183"/>
      <c r="H183"/>
      <c r="I183"/>
      <c r="J183"/>
      <c r="K183"/>
      <c r="L183" s="93" t="str">
        <f>IFERROR(VLOOKUP(F183,Matrix!B:X,11,FALSE)-VLOOKUP(H183,Matrix!B:X,11,FALSE),"")</f>
        <v/>
      </c>
      <c r="M183" s="94" t="str">
        <f>IFERROR(VLOOKUP(F183,Matrix!B:H,7,FALSE)-VLOOKUP(H183,Matrix!B:H,7,FALSE),"")</f>
        <v/>
      </c>
      <c r="N183" s="95" t="str">
        <f>IFERROR(VLOOKUP(F183,Matrix!B:E,2,FALSE)-VLOOKUP(H183,Matrix!B:E,2,FALSE),"")</f>
        <v/>
      </c>
      <c r="O183" s="96" t="str">
        <f>IFERROR(VLOOKUP(F183,Matrix!B:X,14,FALSE)-VLOOKUP(H183,Matrix!B:X,14,FALSE),"")</f>
        <v/>
      </c>
      <c r="P183" s="96" t="str">
        <f>IFERROR(VLOOKUP(F183,Matrix!B:X,15,FALSE)-VLOOKUP(H183,Matrix!B:X,15,FALSE),"")</f>
        <v/>
      </c>
      <c r="Q183" s="97">
        <f t="shared" si="10"/>
        <v>0</v>
      </c>
      <c r="R183" s="97" t="str">
        <f>IFERROR(VLOOKUP(E183&amp;F183,Data!A:F,6,FALSE),"")</f>
        <v/>
      </c>
      <c r="S183" s="98">
        <f t="shared" si="11"/>
        <v>0</v>
      </c>
      <c r="T183" s="97" t="str">
        <f>IFERROR(VLOOKUP(E183&amp;H183,Data!A:F,6,FALSE),"")</f>
        <v/>
      </c>
    </row>
    <row r="184" spans="1:20" x14ac:dyDescent="0.25">
      <c r="A184" s="91" t="str">
        <f>IFERROR(AVERAGE(VLOOKUP(F184,Matrix!B:D,2,FALSE),VLOOKUP(H184,Matrix!B:D,3,FALSE)),"")</f>
        <v/>
      </c>
      <c r="B184" s="91" t="str">
        <f>IFERROR(AVERAGE(VLOOKUP(H184,Matrix!B:D,2,FALSE),VLOOKUP(F184,Matrix!B:D,3,FALSE)),"")</f>
        <v/>
      </c>
      <c r="C184" s="79">
        <f t="shared" si="9"/>
        <v>0</v>
      </c>
      <c r="D184" s="92" t="str">
        <f t="shared" si="8"/>
        <v/>
      </c>
      <c r="E184"/>
      <c r="F184"/>
      <c r="G184"/>
      <c r="H184"/>
      <c r="I184"/>
      <c r="J184"/>
      <c r="K184"/>
      <c r="L184" s="93" t="str">
        <f>IFERROR(VLOOKUP(F184,Matrix!B:X,11,FALSE)-VLOOKUP(H184,Matrix!B:X,11,FALSE),"")</f>
        <v/>
      </c>
      <c r="M184" s="94" t="str">
        <f>IFERROR(VLOOKUP(F184,Matrix!B:H,7,FALSE)-VLOOKUP(H184,Matrix!B:H,7,FALSE),"")</f>
        <v/>
      </c>
      <c r="N184" s="95" t="str">
        <f>IFERROR(VLOOKUP(F184,Matrix!B:E,2,FALSE)-VLOOKUP(H184,Matrix!B:E,2,FALSE),"")</f>
        <v/>
      </c>
      <c r="O184" s="96" t="str">
        <f>IFERROR(VLOOKUP(F184,Matrix!B:X,14,FALSE)-VLOOKUP(H184,Matrix!B:X,14,FALSE),"")</f>
        <v/>
      </c>
      <c r="P184" s="96" t="str">
        <f>IFERROR(VLOOKUP(F184,Matrix!B:X,15,FALSE)-VLOOKUP(H184,Matrix!B:X,15,FALSE),"")</f>
        <v/>
      </c>
      <c r="Q184" s="97">
        <f t="shared" si="10"/>
        <v>0</v>
      </c>
      <c r="R184" s="97" t="str">
        <f>IFERROR(VLOOKUP(E184&amp;F184,Data!A:F,6,FALSE),"")</f>
        <v/>
      </c>
      <c r="S184" s="98">
        <f t="shared" si="11"/>
        <v>0</v>
      </c>
      <c r="T184" s="97" t="str">
        <f>IFERROR(VLOOKUP(E184&amp;H184,Data!A:F,6,FALSE),"")</f>
        <v/>
      </c>
    </row>
    <row r="185" spans="1:20" x14ac:dyDescent="0.25">
      <c r="A185" s="91" t="str">
        <f>IFERROR(AVERAGE(VLOOKUP(F185,Matrix!B:D,2,FALSE),VLOOKUP(H185,Matrix!B:D,3,FALSE)),"")</f>
        <v/>
      </c>
      <c r="B185" s="91" t="str">
        <f>IFERROR(AVERAGE(VLOOKUP(H185,Matrix!B:D,2,FALSE),VLOOKUP(F185,Matrix!B:D,3,FALSE)),"")</f>
        <v/>
      </c>
      <c r="C185" s="79">
        <f t="shared" si="9"/>
        <v>0</v>
      </c>
      <c r="D185" s="92" t="str">
        <f t="shared" si="8"/>
        <v/>
      </c>
      <c r="E185"/>
      <c r="F185"/>
      <c r="G185"/>
      <c r="H185"/>
      <c r="I185"/>
      <c r="J185"/>
      <c r="K185"/>
      <c r="L185" s="93" t="str">
        <f>IFERROR(VLOOKUP(F185,Matrix!B:X,11,FALSE)-VLOOKUP(H185,Matrix!B:X,11,FALSE),"")</f>
        <v/>
      </c>
      <c r="M185" s="94" t="str">
        <f>IFERROR(VLOOKUP(F185,Matrix!B:H,7,FALSE)-VLOOKUP(H185,Matrix!B:H,7,FALSE),"")</f>
        <v/>
      </c>
      <c r="N185" s="95" t="str">
        <f>IFERROR(VLOOKUP(F185,Matrix!B:E,2,FALSE)-VLOOKUP(H185,Matrix!B:E,2,FALSE),"")</f>
        <v/>
      </c>
      <c r="O185" s="96" t="str">
        <f>IFERROR(VLOOKUP(F185,Matrix!B:X,14,FALSE)-VLOOKUP(H185,Matrix!B:X,14,FALSE),"")</f>
        <v/>
      </c>
      <c r="P185" s="96" t="str">
        <f>IFERROR(VLOOKUP(F185,Matrix!B:X,15,FALSE)-VLOOKUP(H185,Matrix!B:X,15,FALSE),"")</f>
        <v/>
      </c>
      <c r="Q185" s="97">
        <f t="shared" si="10"/>
        <v>0</v>
      </c>
      <c r="R185" s="97" t="str">
        <f>IFERROR(VLOOKUP(E185&amp;F185,Data!A:F,6,FALSE),"")</f>
        <v/>
      </c>
      <c r="S185" s="98">
        <f t="shared" si="11"/>
        <v>0</v>
      </c>
      <c r="T185" s="97" t="str">
        <f>IFERROR(VLOOKUP(E185&amp;H185,Data!A:F,6,FALSE),"")</f>
        <v/>
      </c>
    </row>
    <row r="186" spans="1:20" x14ac:dyDescent="0.25">
      <c r="A186" s="91" t="str">
        <f>IFERROR(AVERAGE(VLOOKUP(F186,Matrix!B:D,2,FALSE),VLOOKUP(H186,Matrix!B:D,3,FALSE)),"")</f>
        <v/>
      </c>
      <c r="B186" s="91" t="str">
        <f>IFERROR(AVERAGE(VLOOKUP(H186,Matrix!B:D,2,FALSE),VLOOKUP(F186,Matrix!B:D,3,FALSE)),"")</f>
        <v/>
      </c>
      <c r="C186" s="79">
        <f t="shared" si="9"/>
        <v>0</v>
      </c>
      <c r="D186" s="92" t="str">
        <f t="shared" si="8"/>
        <v/>
      </c>
      <c r="E186"/>
      <c r="F186"/>
      <c r="G186"/>
      <c r="H186"/>
      <c r="I186"/>
      <c r="J186"/>
      <c r="K186"/>
      <c r="L186" s="93" t="str">
        <f>IFERROR(VLOOKUP(F186,Matrix!B:X,11,FALSE)-VLOOKUP(H186,Matrix!B:X,11,FALSE),"")</f>
        <v/>
      </c>
      <c r="M186" s="94" t="str">
        <f>IFERROR(VLOOKUP(F186,Matrix!B:H,7,FALSE)-VLOOKUP(H186,Matrix!B:H,7,FALSE),"")</f>
        <v/>
      </c>
      <c r="N186" s="95" t="str">
        <f>IFERROR(VLOOKUP(F186,Matrix!B:E,2,FALSE)-VLOOKUP(H186,Matrix!B:E,2,FALSE),"")</f>
        <v/>
      </c>
      <c r="O186" s="96" t="str">
        <f>IFERROR(VLOOKUP(F186,Matrix!B:X,14,FALSE)-VLOOKUP(H186,Matrix!B:X,14,FALSE),"")</f>
        <v/>
      </c>
      <c r="P186" s="96" t="str">
        <f>IFERROR(VLOOKUP(F186,Matrix!B:X,15,FALSE)-VLOOKUP(H186,Matrix!B:X,15,FALSE),"")</f>
        <v/>
      </c>
      <c r="Q186" s="97">
        <f t="shared" si="10"/>
        <v>0</v>
      </c>
      <c r="R186" s="97" t="str">
        <f>IFERROR(VLOOKUP(E186&amp;F186,Data!A:F,6,FALSE),"")</f>
        <v/>
      </c>
      <c r="S186" s="98">
        <f t="shared" si="11"/>
        <v>0</v>
      </c>
      <c r="T186" s="97" t="str">
        <f>IFERROR(VLOOKUP(E186&amp;H186,Data!A:F,6,FALSE),"")</f>
        <v/>
      </c>
    </row>
    <row r="187" spans="1:20" x14ac:dyDescent="0.25">
      <c r="A187" s="91" t="str">
        <f>IFERROR(AVERAGE(VLOOKUP(F187,Matrix!B:D,2,FALSE),VLOOKUP(H187,Matrix!B:D,3,FALSE)),"")</f>
        <v/>
      </c>
      <c r="B187" s="91" t="str">
        <f>IFERROR(AVERAGE(VLOOKUP(H187,Matrix!B:D,2,FALSE),VLOOKUP(F187,Matrix!B:D,3,FALSE)),"")</f>
        <v/>
      </c>
      <c r="C187" s="79">
        <f t="shared" si="9"/>
        <v>0</v>
      </c>
      <c r="D187" s="92" t="str">
        <f t="shared" si="8"/>
        <v/>
      </c>
      <c r="E187"/>
      <c r="F187"/>
      <c r="G187"/>
      <c r="H187"/>
      <c r="I187"/>
      <c r="J187"/>
      <c r="K187"/>
      <c r="L187" s="93" t="str">
        <f>IFERROR(VLOOKUP(F187,Matrix!B:X,11,FALSE)-VLOOKUP(H187,Matrix!B:X,11,FALSE),"")</f>
        <v/>
      </c>
      <c r="M187" s="94" t="str">
        <f>IFERROR(VLOOKUP(F187,Matrix!B:H,7,FALSE)-VLOOKUP(H187,Matrix!B:H,7,FALSE),"")</f>
        <v/>
      </c>
      <c r="N187" s="95" t="str">
        <f>IFERROR(VLOOKUP(F187,Matrix!B:E,2,FALSE)-VLOOKUP(H187,Matrix!B:E,2,FALSE),"")</f>
        <v/>
      </c>
      <c r="O187" s="96" t="str">
        <f>IFERROR(VLOOKUP(F187,Matrix!B:X,14,FALSE)-VLOOKUP(H187,Matrix!B:X,14,FALSE),"")</f>
        <v/>
      </c>
      <c r="P187" s="96" t="str">
        <f>IFERROR(VLOOKUP(F187,Matrix!B:X,15,FALSE)-VLOOKUP(H187,Matrix!B:X,15,FALSE),"")</f>
        <v/>
      </c>
      <c r="Q187" s="97">
        <f t="shared" si="10"/>
        <v>0</v>
      </c>
      <c r="R187" s="97" t="str">
        <f>IFERROR(VLOOKUP(E187&amp;F187,Data!A:F,6,FALSE),"")</f>
        <v/>
      </c>
      <c r="S187" s="98">
        <f t="shared" si="11"/>
        <v>0</v>
      </c>
      <c r="T187" s="97" t="str">
        <f>IFERROR(VLOOKUP(E187&amp;H187,Data!A:F,6,FALSE),"")</f>
        <v/>
      </c>
    </row>
    <row r="188" spans="1:20" x14ac:dyDescent="0.25">
      <c r="A188" s="91" t="str">
        <f>IFERROR(AVERAGE(VLOOKUP(F188,Matrix!B:D,2,FALSE),VLOOKUP(H188,Matrix!B:D,3,FALSE)),"")</f>
        <v/>
      </c>
      <c r="B188" s="91" t="str">
        <f>IFERROR(AVERAGE(VLOOKUP(H188,Matrix!B:D,2,FALSE),VLOOKUP(F188,Matrix!B:D,3,FALSE)),"")</f>
        <v/>
      </c>
      <c r="C188" s="79">
        <f t="shared" si="9"/>
        <v>0</v>
      </c>
      <c r="D188" s="92" t="str">
        <f t="shared" si="8"/>
        <v/>
      </c>
      <c r="E188"/>
      <c r="F188"/>
      <c r="G188"/>
      <c r="H188"/>
      <c r="I188"/>
      <c r="J188"/>
      <c r="K188"/>
      <c r="L188" s="93" t="str">
        <f>IFERROR(VLOOKUP(F188,Matrix!B:X,11,FALSE)-VLOOKUP(H188,Matrix!B:X,11,FALSE),"")</f>
        <v/>
      </c>
      <c r="M188" s="94" t="str">
        <f>IFERROR(VLOOKUP(F188,Matrix!B:H,7,FALSE)-VLOOKUP(H188,Matrix!B:H,7,FALSE),"")</f>
        <v/>
      </c>
      <c r="N188" s="95" t="str">
        <f>IFERROR(VLOOKUP(F188,Matrix!B:E,2,FALSE)-VLOOKUP(H188,Matrix!B:E,2,FALSE),"")</f>
        <v/>
      </c>
      <c r="O188" s="96" t="str">
        <f>IFERROR(VLOOKUP(F188,Matrix!B:X,14,FALSE)-VLOOKUP(H188,Matrix!B:X,14,FALSE),"")</f>
        <v/>
      </c>
      <c r="P188" s="96" t="str">
        <f>IFERROR(VLOOKUP(F188,Matrix!B:X,15,FALSE)-VLOOKUP(H188,Matrix!B:X,15,FALSE),"")</f>
        <v/>
      </c>
      <c r="Q188" s="97">
        <f t="shared" si="10"/>
        <v>0</v>
      </c>
      <c r="R188" s="97" t="str">
        <f>IFERROR(VLOOKUP(E188&amp;F188,Data!A:F,6,FALSE),"")</f>
        <v/>
      </c>
      <c r="S188" s="98">
        <f t="shared" si="11"/>
        <v>0</v>
      </c>
      <c r="T188" s="97" t="str">
        <f>IFERROR(VLOOKUP(E188&amp;H188,Data!A:F,6,FALSE),"")</f>
        <v/>
      </c>
    </row>
    <row r="189" spans="1:20" x14ac:dyDescent="0.25">
      <c r="A189" s="91" t="str">
        <f>IFERROR(AVERAGE(VLOOKUP(F189,Matrix!B:D,2,FALSE),VLOOKUP(H189,Matrix!B:D,3,FALSE)),"")</f>
        <v/>
      </c>
      <c r="B189" s="91" t="str">
        <f>IFERROR(AVERAGE(VLOOKUP(H189,Matrix!B:D,2,FALSE),VLOOKUP(F189,Matrix!B:D,3,FALSE)),"")</f>
        <v/>
      </c>
      <c r="C189" s="79">
        <f t="shared" si="9"/>
        <v>0</v>
      </c>
      <c r="D189" s="92" t="str">
        <f t="shared" si="8"/>
        <v/>
      </c>
      <c r="E189"/>
      <c r="F189"/>
      <c r="G189"/>
      <c r="H189"/>
      <c r="I189"/>
      <c r="J189"/>
      <c r="K189"/>
      <c r="L189" s="93" t="str">
        <f>IFERROR(VLOOKUP(F189,Matrix!B:X,11,FALSE)-VLOOKUP(H189,Matrix!B:X,11,FALSE),"")</f>
        <v/>
      </c>
      <c r="M189" s="94" t="str">
        <f>IFERROR(VLOOKUP(F189,Matrix!B:H,7,FALSE)-VLOOKUP(H189,Matrix!B:H,7,FALSE),"")</f>
        <v/>
      </c>
      <c r="N189" s="95" t="str">
        <f>IFERROR(VLOOKUP(F189,Matrix!B:E,2,FALSE)-VLOOKUP(H189,Matrix!B:E,2,FALSE),"")</f>
        <v/>
      </c>
      <c r="O189" s="96" t="str">
        <f>IFERROR(VLOOKUP(F189,Matrix!B:X,14,FALSE)-VLOOKUP(H189,Matrix!B:X,14,FALSE),"")</f>
        <v/>
      </c>
      <c r="P189" s="96" t="str">
        <f>IFERROR(VLOOKUP(F189,Matrix!B:X,15,FALSE)-VLOOKUP(H189,Matrix!B:X,15,FALSE),"")</f>
        <v/>
      </c>
      <c r="Q189" s="97">
        <f t="shared" si="10"/>
        <v>0</v>
      </c>
      <c r="R189" s="97" t="str">
        <f>IFERROR(VLOOKUP(E189&amp;F189,Data!A:F,6,FALSE),"")</f>
        <v/>
      </c>
      <c r="S189" s="98">
        <f t="shared" si="11"/>
        <v>0</v>
      </c>
      <c r="T189" s="97" t="str">
        <f>IFERROR(VLOOKUP(E189&amp;H189,Data!A:F,6,FALSE),"")</f>
        <v/>
      </c>
    </row>
    <row r="190" spans="1:20" x14ac:dyDescent="0.25">
      <c r="A190" s="91" t="str">
        <f>IFERROR(AVERAGE(VLOOKUP(F190,Matrix!B:D,2,FALSE),VLOOKUP(H190,Matrix!B:D,3,FALSE)),"")</f>
        <v/>
      </c>
      <c r="B190" s="91" t="str">
        <f>IFERROR(AVERAGE(VLOOKUP(H190,Matrix!B:D,2,FALSE),VLOOKUP(F190,Matrix!B:D,3,FALSE)),"")</f>
        <v/>
      </c>
      <c r="C190" s="79">
        <f t="shared" si="9"/>
        <v>0</v>
      </c>
      <c r="D190" s="92" t="str">
        <f t="shared" si="8"/>
        <v/>
      </c>
      <c r="E190"/>
      <c r="F190"/>
      <c r="G190"/>
      <c r="H190"/>
      <c r="I190"/>
      <c r="J190"/>
      <c r="K190"/>
      <c r="L190" s="93" t="str">
        <f>IFERROR(VLOOKUP(F190,Matrix!B:X,11,FALSE)-VLOOKUP(H190,Matrix!B:X,11,FALSE),"")</f>
        <v/>
      </c>
      <c r="M190" s="94" t="str">
        <f>IFERROR(VLOOKUP(F190,Matrix!B:H,7,FALSE)-VLOOKUP(H190,Matrix!B:H,7,FALSE),"")</f>
        <v/>
      </c>
      <c r="N190" s="95" t="str">
        <f>IFERROR(VLOOKUP(F190,Matrix!B:E,2,FALSE)-VLOOKUP(H190,Matrix!B:E,2,FALSE),"")</f>
        <v/>
      </c>
      <c r="O190" s="96" t="str">
        <f>IFERROR(VLOOKUP(F190,Matrix!B:X,14,FALSE)-VLOOKUP(H190,Matrix!B:X,14,FALSE),"")</f>
        <v/>
      </c>
      <c r="P190" s="96" t="str">
        <f>IFERROR(VLOOKUP(F190,Matrix!B:X,15,FALSE)-VLOOKUP(H190,Matrix!B:X,15,FALSE),"")</f>
        <v/>
      </c>
      <c r="Q190" s="97">
        <f t="shared" si="10"/>
        <v>0</v>
      </c>
      <c r="R190" s="97" t="str">
        <f>IFERROR(VLOOKUP(E190&amp;F190,Data!A:F,6,FALSE),"")</f>
        <v/>
      </c>
      <c r="S190" s="98">
        <f t="shared" si="11"/>
        <v>0</v>
      </c>
      <c r="T190" s="97" t="str">
        <f>IFERROR(VLOOKUP(E190&amp;H190,Data!A:F,6,FALSE),"")</f>
        <v/>
      </c>
    </row>
    <row r="191" spans="1:20" x14ac:dyDescent="0.25">
      <c r="A191" s="91" t="str">
        <f>IFERROR(AVERAGE(VLOOKUP(F191,Matrix!B:D,2,FALSE),VLOOKUP(H191,Matrix!B:D,3,FALSE)),"")</f>
        <v/>
      </c>
      <c r="B191" s="91" t="str">
        <f>IFERROR(AVERAGE(VLOOKUP(H191,Matrix!B:D,2,FALSE),VLOOKUP(F191,Matrix!B:D,3,FALSE)),"")</f>
        <v/>
      </c>
      <c r="C191" s="79">
        <f t="shared" si="9"/>
        <v>0</v>
      </c>
      <c r="D191" s="92" t="str">
        <f t="shared" si="8"/>
        <v/>
      </c>
      <c r="E191"/>
      <c r="F191"/>
      <c r="G191"/>
      <c r="H191"/>
      <c r="I191"/>
      <c r="J191"/>
      <c r="K191"/>
      <c r="L191" s="93" t="str">
        <f>IFERROR(VLOOKUP(F191,Matrix!B:X,11,FALSE)-VLOOKUP(H191,Matrix!B:X,11,FALSE),"")</f>
        <v/>
      </c>
      <c r="M191" s="94" t="str">
        <f>IFERROR(VLOOKUP(F191,Matrix!B:H,7,FALSE)-VLOOKUP(H191,Matrix!B:H,7,FALSE),"")</f>
        <v/>
      </c>
      <c r="N191" s="95" t="str">
        <f>IFERROR(VLOOKUP(F191,Matrix!B:E,2,FALSE)-VLOOKUP(H191,Matrix!B:E,2,FALSE),"")</f>
        <v/>
      </c>
      <c r="O191" s="96" t="str">
        <f>IFERROR(VLOOKUP(F191,Matrix!B:X,14,FALSE)-VLOOKUP(H191,Matrix!B:X,14,FALSE),"")</f>
        <v/>
      </c>
      <c r="P191" s="96" t="str">
        <f>IFERROR(VLOOKUP(F191,Matrix!B:X,15,FALSE)-VLOOKUP(H191,Matrix!B:X,15,FALSE),"")</f>
        <v/>
      </c>
      <c r="Q191" s="97">
        <f t="shared" si="10"/>
        <v>0</v>
      </c>
      <c r="R191" s="97" t="str">
        <f>IFERROR(VLOOKUP(E191&amp;F191,Data!A:F,6,FALSE),"")</f>
        <v/>
      </c>
      <c r="S191" s="98">
        <f t="shared" si="11"/>
        <v>0</v>
      </c>
      <c r="T191" s="97" t="str">
        <f>IFERROR(VLOOKUP(E191&amp;H191,Data!A:F,6,FALSE),"")</f>
        <v/>
      </c>
    </row>
    <row r="192" spans="1:20" x14ac:dyDescent="0.25">
      <c r="A192" s="91" t="str">
        <f>IFERROR(AVERAGE(VLOOKUP(F192,Matrix!B:D,2,FALSE),VLOOKUP(H192,Matrix!B:D,3,FALSE)),"")</f>
        <v/>
      </c>
      <c r="B192" s="91" t="str">
        <f>IFERROR(AVERAGE(VLOOKUP(H192,Matrix!B:D,2,FALSE),VLOOKUP(F192,Matrix!B:D,3,FALSE)),"")</f>
        <v/>
      </c>
      <c r="C192" s="79">
        <f t="shared" si="9"/>
        <v>0</v>
      </c>
      <c r="D192" s="92" t="str">
        <f t="shared" si="8"/>
        <v/>
      </c>
      <c r="E192"/>
      <c r="F192"/>
      <c r="G192"/>
      <c r="H192"/>
      <c r="I192"/>
      <c r="J192"/>
      <c r="K192"/>
      <c r="L192" s="93" t="str">
        <f>IFERROR(VLOOKUP(F192,Matrix!B:X,11,FALSE)-VLOOKUP(H192,Matrix!B:X,11,FALSE),"")</f>
        <v/>
      </c>
      <c r="M192" s="94" t="str">
        <f>IFERROR(VLOOKUP(F192,Matrix!B:H,7,FALSE)-VLOOKUP(H192,Matrix!B:H,7,FALSE),"")</f>
        <v/>
      </c>
      <c r="N192" s="95" t="str">
        <f>IFERROR(VLOOKUP(F192,Matrix!B:E,2,FALSE)-VLOOKUP(H192,Matrix!B:E,2,FALSE),"")</f>
        <v/>
      </c>
      <c r="O192" s="96" t="str">
        <f>IFERROR(VLOOKUP(F192,Matrix!B:X,14,FALSE)-VLOOKUP(H192,Matrix!B:X,14,FALSE),"")</f>
        <v/>
      </c>
      <c r="P192" s="96" t="str">
        <f>IFERROR(VLOOKUP(F192,Matrix!B:X,15,FALSE)-VLOOKUP(H192,Matrix!B:X,15,FALSE),"")</f>
        <v/>
      </c>
      <c r="Q192" s="97">
        <f t="shared" si="10"/>
        <v>0</v>
      </c>
      <c r="R192" s="97" t="str">
        <f>IFERROR(VLOOKUP(E192&amp;F192,Data!A:F,6,FALSE),"")</f>
        <v/>
      </c>
      <c r="S192" s="98">
        <f t="shared" si="11"/>
        <v>0</v>
      </c>
      <c r="T192" s="97" t="str">
        <f>IFERROR(VLOOKUP(E192&amp;H192,Data!A:F,6,FALSE),"")</f>
        <v/>
      </c>
    </row>
    <row r="193" spans="1:20" x14ac:dyDescent="0.25">
      <c r="A193" s="91" t="str">
        <f>IFERROR(AVERAGE(VLOOKUP(F193,Matrix!B:D,2,FALSE),VLOOKUP(H193,Matrix!B:D,3,FALSE)),"")</f>
        <v/>
      </c>
      <c r="B193" s="91" t="str">
        <f>IFERROR(AVERAGE(VLOOKUP(H193,Matrix!B:D,2,FALSE),VLOOKUP(F193,Matrix!B:D,3,FALSE)),"")</f>
        <v/>
      </c>
      <c r="C193" s="79">
        <f t="shared" si="9"/>
        <v>0</v>
      </c>
      <c r="D193" s="92" t="str">
        <f t="shared" si="8"/>
        <v/>
      </c>
      <c r="E193"/>
      <c r="F193"/>
      <c r="G193"/>
      <c r="H193"/>
      <c r="I193"/>
      <c r="J193"/>
      <c r="K193"/>
      <c r="L193" s="93" t="str">
        <f>IFERROR(VLOOKUP(F193,Matrix!B:X,11,FALSE)-VLOOKUP(H193,Matrix!B:X,11,FALSE),"")</f>
        <v/>
      </c>
      <c r="M193" s="94" t="str">
        <f>IFERROR(VLOOKUP(F193,Matrix!B:H,7,FALSE)-VLOOKUP(H193,Matrix!B:H,7,FALSE),"")</f>
        <v/>
      </c>
      <c r="N193" s="95" t="str">
        <f>IFERROR(VLOOKUP(F193,Matrix!B:E,2,FALSE)-VLOOKUP(H193,Matrix!B:E,2,FALSE),"")</f>
        <v/>
      </c>
      <c r="O193" s="96" t="str">
        <f>IFERROR(VLOOKUP(F193,Matrix!B:X,14,FALSE)-VLOOKUP(H193,Matrix!B:X,14,FALSE),"")</f>
        <v/>
      </c>
      <c r="P193" s="96" t="str">
        <f>IFERROR(VLOOKUP(F193,Matrix!B:X,15,FALSE)-VLOOKUP(H193,Matrix!B:X,15,FALSE),"")</f>
        <v/>
      </c>
      <c r="Q193" s="97">
        <f t="shared" si="10"/>
        <v>0</v>
      </c>
      <c r="R193" s="97" t="str">
        <f>IFERROR(VLOOKUP(E193&amp;F193,Data!A:F,6,FALSE),"")</f>
        <v/>
      </c>
      <c r="S193" s="98">
        <f t="shared" si="11"/>
        <v>0</v>
      </c>
      <c r="T193" s="97" t="str">
        <f>IFERROR(VLOOKUP(E193&amp;H193,Data!A:F,6,FALSE),"")</f>
        <v/>
      </c>
    </row>
    <row r="194" spans="1:20" x14ac:dyDescent="0.25">
      <c r="A194" s="91" t="str">
        <f>IFERROR(AVERAGE(VLOOKUP(F194,Matrix!B:D,2,FALSE),VLOOKUP(H194,Matrix!B:D,3,FALSE)),"")</f>
        <v/>
      </c>
      <c r="B194" s="91" t="str">
        <f>IFERROR(AVERAGE(VLOOKUP(H194,Matrix!B:D,2,FALSE),VLOOKUP(F194,Matrix!B:D,3,FALSE)),"")</f>
        <v/>
      </c>
      <c r="C194" s="79">
        <f t="shared" si="9"/>
        <v>0</v>
      </c>
      <c r="D194" s="92" t="str">
        <f t="shared" si="8"/>
        <v/>
      </c>
      <c r="E194"/>
      <c r="F194"/>
      <c r="G194"/>
      <c r="H194"/>
      <c r="I194"/>
      <c r="J194"/>
      <c r="K194"/>
      <c r="L194" s="93" t="str">
        <f>IFERROR(VLOOKUP(F194,Matrix!B:X,11,FALSE)-VLOOKUP(H194,Matrix!B:X,11,FALSE),"")</f>
        <v/>
      </c>
      <c r="M194" s="94" t="str">
        <f>IFERROR(VLOOKUP(F194,Matrix!B:H,7,FALSE)-VLOOKUP(H194,Matrix!B:H,7,FALSE),"")</f>
        <v/>
      </c>
      <c r="N194" s="95" t="str">
        <f>IFERROR(VLOOKUP(F194,Matrix!B:E,2,FALSE)-VLOOKUP(H194,Matrix!B:E,2,FALSE),"")</f>
        <v/>
      </c>
      <c r="O194" s="96" t="str">
        <f>IFERROR(VLOOKUP(F194,Matrix!B:X,14,FALSE)-VLOOKUP(H194,Matrix!B:X,14,FALSE),"")</f>
        <v/>
      </c>
      <c r="P194" s="96" t="str">
        <f>IFERROR(VLOOKUP(F194,Matrix!B:X,15,FALSE)-VLOOKUP(H194,Matrix!B:X,15,FALSE),"")</f>
        <v/>
      </c>
      <c r="Q194" s="97">
        <f t="shared" si="10"/>
        <v>0</v>
      </c>
      <c r="R194" s="97" t="str">
        <f>IFERROR(VLOOKUP(E194&amp;F194,Data!A:F,6,FALSE),"")</f>
        <v/>
      </c>
      <c r="S194" s="98">
        <f t="shared" si="11"/>
        <v>0</v>
      </c>
      <c r="T194" s="97" t="str">
        <f>IFERROR(VLOOKUP(E194&amp;H194,Data!A:F,6,FALSE),"")</f>
        <v/>
      </c>
    </row>
    <row r="195" spans="1:20" x14ac:dyDescent="0.25">
      <c r="A195" s="91" t="str">
        <f>IFERROR(AVERAGE(VLOOKUP(F195,Matrix!B:D,2,FALSE),VLOOKUP(H195,Matrix!B:D,3,FALSE)),"")</f>
        <v/>
      </c>
      <c r="B195" s="91" t="str">
        <f>IFERROR(AVERAGE(VLOOKUP(H195,Matrix!B:D,2,FALSE),VLOOKUP(F195,Matrix!B:D,3,FALSE)),"")</f>
        <v/>
      </c>
      <c r="C195" s="79">
        <f t="shared" si="9"/>
        <v>0</v>
      </c>
      <c r="D195" s="92" t="str">
        <f t="shared" si="8"/>
        <v/>
      </c>
      <c r="E195"/>
      <c r="F195"/>
      <c r="G195"/>
      <c r="H195"/>
      <c r="I195"/>
      <c r="J195"/>
      <c r="K195"/>
      <c r="L195" s="93" t="str">
        <f>IFERROR(VLOOKUP(F195,Matrix!B:X,11,FALSE)-VLOOKUP(H195,Matrix!B:X,11,FALSE),"")</f>
        <v/>
      </c>
      <c r="M195" s="94" t="str">
        <f>IFERROR(VLOOKUP(F195,Matrix!B:H,7,FALSE)-VLOOKUP(H195,Matrix!B:H,7,FALSE),"")</f>
        <v/>
      </c>
      <c r="N195" s="95" t="str">
        <f>IFERROR(VLOOKUP(F195,Matrix!B:E,2,FALSE)-VLOOKUP(H195,Matrix!B:E,2,FALSE),"")</f>
        <v/>
      </c>
      <c r="O195" s="96" t="str">
        <f>IFERROR(VLOOKUP(F195,Matrix!B:X,14,FALSE)-VLOOKUP(H195,Matrix!B:X,14,FALSE),"")</f>
        <v/>
      </c>
      <c r="P195" s="96" t="str">
        <f>IFERROR(VLOOKUP(F195,Matrix!B:X,15,FALSE)-VLOOKUP(H195,Matrix!B:X,15,FALSE),"")</f>
        <v/>
      </c>
      <c r="Q195" s="97">
        <f t="shared" si="10"/>
        <v>0</v>
      </c>
      <c r="R195" s="97" t="str">
        <f>IFERROR(VLOOKUP(E195&amp;F195,Data!A:F,6,FALSE),"")</f>
        <v/>
      </c>
      <c r="S195" s="98">
        <f t="shared" si="11"/>
        <v>0</v>
      </c>
      <c r="T195" s="97" t="str">
        <f>IFERROR(VLOOKUP(E195&amp;H195,Data!A:F,6,FALSE),"")</f>
        <v/>
      </c>
    </row>
    <row r="196" spans="1:20" x14ac:dyDescent="0.25">
      <c r="A196" s="91" t="str">
        <f>IFERROR(AVERAGE(VLOOKUP(F196,Matrix!B:D,2,FALSE),VLOOKUP(H196,Matrix!B:D,3,FALSE)),"")</f>
        <v/>
      </c>
      <c r="B196" s="91" t="str">
        <f>IFERROR(AVERAGE(VLOOKUP(H196,Matrix!B:D,2,FALSE),VLOOKUP(F196,Matrix!B:D,3,FALSE)),"")</f>
        <v/>
      </c>
      <c r="C196" s="79">
        <f t="shared" si="9"/>
        <v>0</v>
      </c>
      <c r="D196" s="92" t="str">
        <f t="shared" si="8"/>
        <v/>
      </c>
      <c r="E196"/>
      <c r="F196"/>
      <c r="G196"/>
      <c r="H196"/>
      <c r="I196"/>
      <c r="J196"/>
      <c r="K196"/>
      <c r="L196" s="93" t="str">
        <f>IFERROR(VLOOKUP(F196,Matrix!B:X,11,FALSE)-VLOOKUP(H196,Matrix!B:X,11,FALSE),"")</f>
        <v/>
      </c>
      <c r="M196" s="94" t="str">
        <f>IFERROR(VLOOKUP(F196,Matrix!B:H,7,FALSE)-VLOOKUP(H196,Matrix!B:H,7,FALSE),"")</f>
        <v/>
      </c>
      <c r="N196" s="95" t="str">
        <f>IFERROR(VLOOKUP(F196,Matrix!B:E,2,FALSE)-VLOOKUP(H196,Matrix!B:E,2,FALSE),"")</f>
        <v/>
      </c>
      <c r="O196" s="96" t="str">
        <f>IFERROR(VLOOKUP(F196,Matrix!B:X,14,FALSE)-VLOOKUP(H196,Matrix!B:X,14,FALSE),"")</f>
        <v/>
      </c>
      <c r="P196" s="96" t="str">
        <f>IFERROR(VLOOKUP(F196,Matrix!B:X,15,FALSE)-VLOOKUP(H196,Matrix!B:X,15,FALSE),"")</f>
        <v/>
      </c>
      <c r="Q196" s="97">
        <f t="shared" si="10"/>
        <v>0</v>
      </c>
      <c r="R196" s="97" t="str">
        <f>IFERROR(VLOOKUP(E196&amp;F196,Data!A:F,6,FALSE),"")</f>
        <v/>
      </c>
      <c r="S196" s="98">
        <f t="shared" si="11"/>
        <v>0</v>
      </c>
      <c r="T196" s="97" t="str">
        <f>IFERROR(VLOOKUP(E196&amp;H196,Data!A:F,6,FALSE),"")</f>
        <v/>
      </c>
    </row>
    <row r="197" spans="1:20" x14ac:dyDescent="0.25">
      <c r="A197" s="91" t="str">
        <f>IFERROR(AVERAGE(VLOOKUP(F197,Matrix!B:D,2,FALSE),VLOOKUP(H197,Matrix!B:D,3,FALSE)),"")</f>
        <v/>
      </c>
      <c r="B197" s="91" t="str">
        <f>IFERROR(AVERAGE(VLOOKUP(H197,Matrix!B:D,2,FALSE),VLOOKUP(F197,Matrix!B:D,3,FALSE)),"")</f>
        <v/>
      </c>
      <c r="C197" s="79">
        <f t="shared" si="9"/>
        <v>0</v>
      </c>
      <c r="D197" s="92" t="str">
        <f t="shared" si="8"/>
        <v/>
      </c>
      <c r="E197"/>
      <c r="F197"/>
      <c r="G197"/>
      <c r="H197"/>
      <c r="I197"/>
      <c r="J197"/>
      <c r="K197"/>
      <c r="L197" s="93" t="str">
        <f>IFERROR(VLOOKUP(F197,Matrix!B:X,11,FALSE)-VLOOKUP(H197,Matrix!B:X,11,FALSE),"")</f>
        <v/>
      </c>
      <c r="M197" s="94" t="str">
        <f>IFERROR(VLOOKUP(F197,Matrix!B:H,7,FALSE)-VLOOKUP(H197,Matrix!B:H,7,FALSE),"")</f>
        <v/>
      </c>
      <c r="N197" s="95" t="str">
        <f>IFERROR(VLOOKUP(F197,Matrix!B:E,2,FALSE)-VLOOKUP(H197,Matrix!B:E,2,FALSE),"")</f>
        <v/>
      </c>
      <c r="O197" s="96" t="str">
        <f>IFERROR(VLOOKUP(F197,Matrix!B:X,14,FALSE)-VLOOKUP(H197,Matrix!B:X,14,FALSE),"")</f>
        <v/>
      </c>
      <c r="P197" s="96" t="str">
        <f>IFERROR(VLOOKUP(F197,Matrix!B:X,15,FALSE)-VLOOKUP(H197,Matrix!B:X,15,FALSE),"")</f>
        <v/>
      </c>
      <c r="Q197" s="97">
        <f t="shared" si="10"/>
        <v>0</v>
      </c>
      <c r="R197" s="97" t="str">
        <f>IFERROR(VLOOKUP(E197&amp;F197,Data!A:F,6,FALSE),"")</f>
        <v/>
      </c>
      <c r="S197" s="98">
        <f t="shared" si="11"/>
        <v>0</v>
      </c>
      <c r="T197" s="97" t="str">
        <f>IFERROR(VLOOKUP(E197&amp;H197,Data!A:F,6,FALSE),"")</f>
        <v/>
      </c>
    </row>
    <row r="198" spans="1:20" x14ac:dyDescent="0.25">
      <c r="A198" s="91" t="str">
        <f>IFERROR(AVERAGE(VLOOKUP(F198,Matrix!B:D,2,FALSE),VLOOKUP(H198,Matrix!B:D,3,FALSE)),"")</f>
        <v/>
      </c>
      <c r="B198" s="91" t="str">
        <f>IFERROR(AVERAGE(VLOOKUP(H198,Matrix!B:D,2,FALSE),VLOOKUP(F198,Matrix!B:D,3,FALSE)),"")</f>
        <v/>
      </c>
      <c r="C198" s="79">
        <f t="shared" si="9"/>
        <v>0</v>
      </c>
      <c r="D198" s="92" t="str">
        <f t="shared" ref="D198:D261" si="12">IFERROR((L198/MAX(L:L)*_MOVw)+(M198/MAX(M:M)*_WINw)+(N198/MAX(N:N)*_PPGw)+(O198/MAX(O:O)*_ORw)+(P198/MAX(P:P)*_DRw),"")</f>
        <v/>
      </c>
      <c r="E198"/>
      <c r="F198"/>
      <c r="G198"/>
      <c r="H198"/>
      <c r="I198"/>
      <c r="J198"/>
      <c r="K198"/>
      <c r="L198" s="93" t="str">
        <f>IFERROR(VLOOKUP(F198,Matrix!B:X,11,FALSE)-VLOOKUP(H198,Matrix!B:X,11,FALSE),"")</f>
        <v/>
      </c>
      <c r="M198" s="94" t="str">
        <f>IFERROR(VLOOKUP(F198,Matrix!B:H,7,FALSE)-VLOOKUP(H198,Matrix!B:H,7,FALSE),"")</f>
        <v/>
      </c>
      <c r="N198" s="95" t="str">
        <f>IFERROR(VLOOKUP(F198,Matrix!B:E,2,FALSE)-VLOOKUP(H198,Matrix!B:E,2,FALSE),"")</f>
        <v/>
      </c>
      <c r="O198" s="96" t="str">
        <f>IFERROR(VLOOKUP(F198,Matrix!B:X,14,FALSE)-VLOOKUP(H198,Matrix!B:X,14,FALSE),"")</f>
        <v/>
      </c>
      <c r="P198" s="96" t="str">
        <f>IFERROR(VLOOKUP(F198,Matrix!B:X,15,FALSE)-VLOOKUP(H198,Matrix!B:X,15,FALSE),"")</f>
        <v/>
      </c>
      <c r="Q198" s="97">
        <f t="shared" si="10"/>
        <v>0</v>
      </c>
      <c r="R198" s="97" t="str">
        <f>IFERROR(VLOOKUP(E198&amp;F198,Data!A:F,6,FALSE),"")</f>
        <v/>
      </c>
      <c r="S198" s="98">
        <f t="shared" si="11"/>
        <v>0</v>
      </c>
      <c r="T198" s="97" t="str">
        <f>IFERROR(VLOOKUP(E198&amp;H198,Data!A:F,6,FALSE),"")</f>
        <v/>
      </c>
    </row>
    <row r="199" spans="1:20" x14ac:dyDescent="0.25">
      <c r="A199" s="91" t="str">
        <f>IFERROR(AVERAGE(VLOOKUP(F199,Matrix!B:D,2,FALSE),VLOOKUP(H199,Matrix!B:D,3,FALSE)),"")</f>
        <v/>
      </c>
      <c r="B199" s="91" t="str">
        <f>IFERROR(AVERAGE(VLOOKUP(H199,Matrix!B:D,2,FALSE),VLOOKUP(F199,Matrix!B:D,3,FALSE)),"")</f>
        <v/>
      </c>
      <c r="C199" s="79">
        <f t="shared" ref="C199:C262" si="13">IFERROR(IF(AND(D199&gt;0,R199&gt;T199),"Yes",IF(AND(D199&gt;0,R199&lt;T199),"No",IF(AND(D199&lt;0,R199&lt;T199),"Yes",IF(AND(D199&lt;0,R199&gt;T199),"No",0)))),"")</f>
        <v>0</v>
      </c>
      <c r="D199" s="92" t="str">
        <f t="shared" si="12"/>
        <v/>
      </c>
      <c r="E199"/>
      <c r="F199"/>
      <c r="G199"/>
      <c r="H199"/>
      <c r="I199"/>
      <c r="J199"/>
      <c r="K199"/>
      <c r="L199" s="93" t="str">
        <f>IFERROR(VLOOKUP(F199,Matrix!B:X,11,FALSE)-VLOOKUP(H199,Matrix!B:X,11,FALSE),"")</f>
        <v/>
      </c>
      <c r="M199" s="94" t="str">
        <f>IFERROR(VLOOKUP(F199,Matrix!B:H,7,FALSE)-VLOOKUP(H199,Matrix!B:H,7,FALSE),"")</f>
        <v/>
      </c>
      <c r="N199" s="95" t="str">
        <f>IFERROR(VLOOKUP(F199,Matrix!B:E,2,FALSE)-VLOOKUP(H199,Matrix!B:E,2,FALSE),"")</f>
        <v/>
      </c>
      <c r="O199" s="96" t="str">
        <f>IFERROR(VLOOKUP(F199,Matrix!B:X,14,FALSE)-VLOOKUP(H199,Matrix!B:X,14,FALSE),"")</f>
        <v/>
      </c>
      <c r="P199" s="96" t="str">
        <f>IFERROR(VLOOKUP(F199,Matrix!B:X,15,FALSE)-VLOOKUP(H199,Matrix!B:X,15,FALSE),"")</f>
        <v/>
      </c>
      <c r="Q199" s="97">
        <f t="shared" ref="Q199:Q262" si="14">F199</f>
        <v>0</v>
      </c>
      <c r="R199" s="97" t="str">
        <f>IFERROR(VLOOKUP(E199&amp;F199,Data!A:F,6,FALSE),"")</f>
        <v/>
      </c>
      <c r="S199" s="98">
        <f t="shared" ref="S199:S262" si="15">H199</f>
        <v>0</v>
      </c>
      <c r="T199" s="97" t="str">
        <f>IFERROR(VLOOKUP(E199&amp;H199,Data!A:F,6,FALSE),"")</f>
        <v/>
      </c>
    </row>
    <row r="200" spans="1:20" x14ac:dyDescent="0.25">
      <c r="A200" s="91" t="str">
        <f>IFERROR(AVERAGE(VLOOKUP(F200,Matrix!B:D,2,FALSE),VLOOKUP(H200,Matrix!B:D,3,FALSE)),"")</f>
        <v/>
      </c>
      <c r="B200" s="91" t="str">
        <f>IFERROR(AVERAGE(VLOOKUP(H200,Matrix!B:D,2,FALSE),VLOOKUP(F200,Matrix!B:D,3,FALSE)),"")</f>
        <v/>
      </c>
      <c r="C200" s="79">
        <f t="shared" si="13"/>
        <v>0</v>
      </c>
      <c r="D200" s="92" t="str">
        <f t="shared" si="12"/>
        <v/>
      </c>
      <c r="E200"/>
      <c r="F200"/>
      <c r="G200"/>
      <c r="H200"/>
      <c r="I200"/>
      <c r="J200"/>
      <c r="K200"/>
      <c r="L200" s="93" t="str">
        <f>IFERROR(VLOOKUP(F200,Matrix!B:X,11,FALSE)-VLOOKUP(H200,Matrix!B:X,11,FALSE),"")</f>
        <v/>
      </c>
      <c r="M200" s="94" t="str">
        <f>IFERROR(VLOOKUP(F200,Matrix!B:H,7,FALSE)-VLOOKUP(H200,Matrix!B:H,7,FALSE),"")</f>
        <v/>
      </c>
      <c r="N200" s="95" t="str">
        <f>IFERROR(VLOOKUP(F200,Matrix!B:E,2,FALSE)-VLOOKUP(H200,Matrix!B:E,2,FALSE),"")</f>
        <v/>
      </c>
      <c r="O200" s="96" t="str">
        <f>IFERROR(VLOOKUP(F200,Matrix!B:X,14,FALSE)-VLOOKUP(H200,Matrix!B:X,14,FALSE),"")</f>
        <v/>
      </c>
      <c r="P200" s="96" t="str">
        <f>IFERROR(VLOOKUP(F200,Matrix!B:X,15,FALSE)-VLOOKUP(H200,Matrix!B:X,15,FALSE),"")</f>
        <v/>
      </c>
      <c r="Q200" s="97">
        <f t="shared" si="14"/>
        <v>0</v>
      </c>
      <c r="R200" s="97" t="str">
        <f>IFERROR(VLOOKUP(E200&amp;F200,Data!A:F,6,FALSE),"")</f>
        <v/>
      </c>
      <c r="S200" s="98">
        <f t="shared" si="15"/>
        <v>0</v>
      </c>
      <c r="T200" s="97" t="str">
        <f>IFERROR(VLOOKUP(E200&amp;H200,Data!A:F,6,FALSE),"")</f>
        <v/>
      </c>
    </row>
    <row r="201" spans="1:20" x14ac:dyDescent="0.25">
      <c r="A201" s="91" t="str">
        <f>IFERROR(AVERAGE(VLOOKUP(F201,Matrix!B:D,2,FALSE),VLOOKUP(H201,Matrix!B:D,3,FALSE)),"")</f>
        <v/>
      </c>
      <c r="B201" s="91" t="str">
        <f>IFERROR(AVERAGE(VLOOKUP(H201,Matrix!B:D,2,FALSE),VLOOKUP(F201,Matrix!B:D,3,FALSE)),"")</f>
        <v/>
      </c>
      <c r="C201" s="79">
        <f t="shared" si="13"/>
        <v>0</v>
      </c>
      <c r="D201" s="92" t="str">
        <f t="shared" si="12"/>
        <v/>
      </c>
      <c r="E201"/>
      <c r="F201"/>
      <c r="G201"/>
      <c r="H201"/>
      <c r="I201"/>
      <c r="J201"/>
      <c r="K201"/>
      <c r="L201" s="93" t="str">
        <f>IFERROR(VLOOKUP(F201,Matrix!B:X,11,FALSE)-VLOOKUP(H201,Matrix!B:X,11,FALSE),"")</f>
        <v/>
      </c>
      <c r="M201" s="94" t="str">
        <f>IFERROR(VLOOKUP(F201,Matrix!B:H,7,FALSE)-VLOOKUP(H201,Matrix!B:H,7,FALSE),"")</f>
        <v/>
      </c>
      <c r="N201" s="95" t="str">
        <f>IFERROR(VLOOKUP(F201,Matrix!B:E,2,FALSE)-VLOOKUP(H201,Matrix!B:E,2,FALSE),"")</f>
        <v/>
      </c>
      <c r="O201" s="96" t="str">
        <f>IFERROR(VLOOKUP(F201,Matrix!B:X,14,FALSE)-VLOOKUP(H201,Matrix!B:X,14,FALSE),"")</f>
        <v/>
      </c>
      <c r="P201" s="96" t="str">
        <f>IFERROR(VLOOKUP(F201,Matrix!B:X,15,FALSE)-VLOOKUP(H201,Matrix!B:X,15,FALSE),"")</f>
        <v/>
      </c>
      <c r="Q201" s="97">
        <f t="shared" si="14"/>
        <v>0</v>
      </c>
      <c r="R201" s="97" t="str">
        <f>IFERROR(VLOOKUP(E201&amp;F201,Data!A:F,6,FALSE),"")</f>
        <v/>
      </c>
      <c r="S201" s="98">
        <f t="shared" si="15"/>
        <v>0</v>
      </c>
      <c r="T201" s="97" t="str">
        <f>IFERROR(VLOOKUP(E201&amp;H201,Data!A:F,6,FALSE),"")</f>
        <v/>
      </c>
    </row>
    <row r="202" spans="1:20" x14ac:dyDescent="0.25">
      <c r="A202" s="91" t="str">
        <f>IFERROR(AVERAGE(VLOOKUP(F202,Matrix!B:D,2,FALSE),VLOOKUP(H202,Matrix!B:D,3,FALSE)),"")</f>
        <v/>
      </c>
      <c r="B202" s="91" t="str">
        <f>IFERROR(AVERAGE(VLOOKUP(H202,Matrix!B:D,2,FALSE),VLOOKUP(F202,Matrix!B:D,3,FALSE)),"")</f>
        <v/>
      </c>
      <c r="C202" s="79">
        <f t="shared" si="13"/>
        <v>0</v>
      </c>
      <c r="D202" s="92" t="str">
        <f t="shared" si="12"/>
        <v/>
      </c>
      <c r="E202"/>
      <c r="F202"/>
      <c r="G202"/>
      <c r="H202"/>
      <c r="I202"/>
      <c r="J202"/>
      <c r="K202"/>
      <c r="L202" s="93" t="str">
        <f>IFERROR(VLOOKUP(F202,Matrix!B:X,11,FALSE)-VLOOKUP(H202,Matrix!B:X,11,FALSE),"")</f>
        <v/>
      </c>
      <c r="M202" s="94" t="str">
        <f>IFERROR(VLOOKUP(F202,Matrix!B:H,7,FALSE)-VLOOKUP(H202,Matrix!B:H,7,FALSE),"")</f>
        <v/>
      </c>
      <c r="N202" s="95" t="str">
        <f>IFERROR(VLOOKUP(F202,Matrix!B:E,2,FALSE)-VLOOKUP(H202,Matrix!B:E,2,FALSE),"")</f>
        <v/>
      </c>
      <c r="O202" s="96" t="str">
        <f>IFERROR(VLOOKUP(F202,Matrix!B:X,14,FALSE)-VLOOKUP(H202,Matrix!B:X,14,FALSE),"")</f>
        <v/>
      </c>
      <c r="P202" s="96" t="str">
        <f>IFERROR(VLOOKUP(F202,Matrix!B:X,15,FALSE)-VLOOKUP(H202,Matrix!B:X,15,FALSE),"")</f>
        <v/>
      </c>
      <c r="Q202" s="97">
        <f t="shared" si="14"/>
        <v>0</v>
      </c>
      <c r="R202" s="97" t="str">
        <f>IFERROR(VLOOKUP(E202&amp;F202,Data!A:F,6,FALSE),"")</f>
        <v/>
      </c>
      <c r="S202" s="98">
        <f t="shared" si="15"/>
        <v>0</v>
      </c>
      <c r="T202" s="97" t="str">
        <f>IFERROR(VLOOKUP(E202&amp;H202,Data!A:F,6,FALSE),"")</f>
        <v/>
      </c>
    </row>
    <row r="203" spans="1:20" x14ac:dyDescent="0.25">
      <c r="A203" s="91" t="str">
        <f>IFERROR(AVERAGE(VLOOKUP(F203,Matrix!B:D,2,FALSE),VLOOKUP(H203,Matrix!B:D,3,FALSE)),"")</f>
        <v/>
      </c>
      <c r="B203" s="91" t="str">
        <f>IFERROR(AVERAGE(VLOOKUP(H203,Matrix!B:D,2,FALSE),VLOOKUP(F203,Matrix!B:D,3,FALSE)),"")</f>
        <v/>
      </c>
      <c r="C203" s="79">
        <f t="shared" si="13"/>
        <v>0</v>
      </c>
      <c r="D203" s="92" t="str">
        <f t="shared" si="12"/>
        <v/>
      </c>
      <c r="E203"/>
      <c r="F203"/>
      <c r="G203"/>
      <c r="H203"/>
      <c r="I203"/>
      <c r="J203"/>
      <c r="K203"/>
      <c r="L203" s="93" t="str">
        <f>IFERROR(VLOOKUP(F203,Matrix!B:X,11,FALSE)-VLOOKUP(H203,Matrix!B:X,11,FALSE),"")</f>
        <v/>
      </c>
      <c r="M203" s="94" t="str">
        <f>IFERROR(VLOOKUP(F203,Matrix!B:H,7,FALSE)-VLOOKUP(H203,Matrix!B:H,7,FALSE),"")</f>
        <v/>
      </c>
      <c r="N203" s="95" t="str">
        <f>IFERROR(VLOOKUP(F203,Matrix!B:E,2,FALSE)-VLOOKUP(H203,Matrix!B:E,2,FALSE),"")</f>
        <v/>
      </c>
      <c r="O203" s="96" t="str">
        <f>IFERROR(VLOOKUP(F203,Matrix!B:X,14,FALSE)-VLOOKUP(H203,Matrix!B:X,14,FALSE),"")</f>
        <v/>
      </c>
      <c r="P203" s="96" t="str">
        <f>IFERROR(VLOOKUP(F203,Matrix!B:X,15,FALSE)-VLOOKUP(H203,Matrix!B:X,15,FALSE),"")</f>
        <v/>
      </c>
      <c r="Q203" s="97">
        <f t="shared" si="14"/>
        <v>0</v>
      </c>
      <c r="R203" s="97" t="str">
        <f>IFERROR(VLOOKUP(E203&amp;F203,Data!A:F,6,FALSE),"")</f>
        <v/>
      </c>
      <c r="S203" s="98">
        <f t="shared" si="15"/>
        <v>0</v>
      </c>
      <c r="T203" s="97" t="str">
        <f>IFERROR(VLOOKUP(E203&amp;H203,Data!A:F,6,FALSE),"")</f>
        <v/>
      </c>
    </row>
    <row r="204" spans="1:20" x14ac:dyDescent="0.25">
      <c r="A204" s="91" t="str">
        <f>IFERROR(AVERAGE(VLOOKUP(F204,Matrix!B:D,2,FALSE),VLOOKUP(H204,Matrix!B:D,3,FALSE)),"")</f>
        <v/>
      </c>
      <c r="B204" s="91" t="str">
        <f>IFERROR(AVERAGE(VLOOKUP(H204,Matrix!B:D,2,FALSE),VLOOKUP(F204,Matrix!B:D,3,FALSE)),"")</f>
        <v/>
      </c>
      <c r="C204" s="79">
        <f t="shared" si="13"/>
        <v>0</v>
      </c>
      <c r="D204" s="92" t="str">
        <f t="shared" si="12"/>
        <v/>
      </c>
      <c r="E204"/>
      <c r="F204"/>
      <c r="G204"/>
      <c r="H204"/>
      <c r="I204"/>
      <c r="J204"/>
      <c r="K204"/>
      <c r="L204" s="93" t="str">
        <f>IFERROR(VLOOKUP(F204,Matrix!B:X,11,FALSE)-VLOOKUP(H204,Matrix!B:X,11,FALSE),"")</f>
        <v/>
      </c>
      <c r="M204" s="94" t="str">
        <f>IFERROR(VLOOKUP(F204,Matrix!B:H,7,FALSE)-VLOOKUP(H204,Matrix!B:H,7,FALSE),"")</f>
        <v/>
      </c>
      <c r="N204" s="95" t="str">
        <f>IFERROR(VLOOKUP(F204,Matrix!B:E,2,FALSE)-VLOOKUP(H204,Matrix!B:E,2,FALSE),"")</f>
        <v/>
      </c>
      <c r="O204" s="96" t="str">
        <f>IFERROR(VLOOKUP(F204,Matrix!B:X,14,FALSE)-VLOOKUP(H204,Matrix!B:X,14,FALSE),"")</f>
        <v/>
      </c>
      <c r="P204" s="96" t="str">
        <f>IFERROR(VLOOKUP(F204,Matrix!B:X,15,FALSE)-VLOOKUP(H204,Matrix!B:X,15,FALSE),"")</f>
        <v/>
      </c>
      <c r="Q204" s="97">
        <f t="shared" si="14"/>
        <v>0</v>
      </c>
      <c r="R204" s="97" t="str">
        <f>IFERROR(VLOOKUP(E204&amp;F204,Data!A:F,6,FALSE),"")</f>
        <v/>
      </c>
      <c r="S204" s="98">
        <f t="shared" si="15"/>
        <v>0</v>
      </c>
      <c r="T204" s="97" t="str">
        <f>IFERROR(VLOOKUP(E204&amp;H204,Data!A:F,6,FALSE),"")</f>
        <v/>
      </c>
    </row>
    <row r="205" spans="1:20" x14ac:dyDescent="0.25">
      <c r="A205" s="91" t="str">
        <f>IFERROR(AVERAGE(VLOOKUP(F205,Matrix!B:D,2,FALSE),VLOOKUP(H205,Matrix!B:D,3,FALSE)),"")</f>
        <v/>
      </c>
      <c r="B205" s="91" t="str">
        <f>IFERROR(AVERAGE(VLOOKUP(H205,Matrix!B:D,2,FALSE),VLOOKUP(F205,Matrix!B:D,3,FALSE)),"")</f>
        <v/>
      </c>
      <c r="C205" s="79">
        <f t="shared" si="13"/>
        <v>0</v>
      </c>
      <c r="D205" s="92" t="str">
        <f t="shared" si="12"/>
        <v/>
      </c>
      <c r="E205"/>
      <c r="F205"/>
      <c r="G205"/>
      <c r="H205"/>
      <c r="I205"/>
      <c r="J205"/>
      <c r="K205"/>
      <c r="L205" s="93" t="str">
        <f>IFERROR(VLOOKUP(F205,Matrix!B:X,11,FALSE)-VLOOKUP(H205,Matrix!B:X,11,FALSE),"")</f>
        <v/>
      </c>
      <c r="M205" s="94" t="str">
        <f>IFERROR(VLOOKUP(F205,Matrix!B:H,7,FALSE)-VLOOKUP(H205,Matrix!B:H,7,FALSE),"")</f>
        <v/>
      </c>
      <c r="N205" s="95" t="str">
        <f>IFERROR(VLOOKUP(F205,Matrix!B:E,2,FALSE)-VLOOKUP(H205,Matrix!B:E,2,FALSE),"")</f>
        <v/>
      </c>
      <c r="O205" s="96" t="str">
        <f>IFERROR(VLOOKUP(F205,Matrix!B:X,14,FALSE)-VLOOKUP(H205,Matrix!B:X,14,FALSE),"")</f>
        <v/>
      </c>
      <c r="P205" s="96" t="str">
        <f>IFERROR(VLOOKUP(F205,Matrix!B:X,15,FALSE)-VLOOKUP(H205,Matrix!B:X,15,FALSE),"")</f>
        <v/>
      </c>
      <c r="Q205" s="97">
        <f t="shared" si="14"/>
        <v>0</v>
      </c>
      <c r="R205" s="97" t="str">
        <f>IFERROR(VLOOKUP(E205&amp;F205,Data!A:F,6,FALSE),"")</f>
        <v/>
      </c>
      <c r="S205" s="98">
        <f t="shared" si="15"/>
        <v>0</v>
      </c>
      <c r="T205" s="97" t="str">
        <f>IFERROR(VLOOKUP(E205&amp;H205,Data!A:F,6,FALSE),"")</f>
        <v/>
      </c>
    </row>
    <row r="206" spans="1:20" x14ac:dyDescent="0.25">
      <c r="A206" s="91" t="str">
        <f>IFERROR(AVERAGE(VLOOKUP(F206,Matrix!B:D,2,FALSE),VLOOKUP(H206,Matrix!B:D,3,FALSE)),"")</f>
        <v/>
      </c>
      <c r="B206" s="91" t="str">
        <f>IFERROR(AVERAGE(VLOOKUP(H206,Matrix!B:D,2,FALSE),VLOOKUP(F206,Matrix!B:D,3,FALSE)),"")</f>
        <v/>
      </c>
      <c r="C206" s="79">
        <f t="shared" si="13"/>
        <v>0</v>
      </c>
      <c r="D206" s="92" t="str">
        <f t="shared" si="12"/>
        <v/>
      </c>
      <c r="E206"/>
      <c r="F206"/>
      <c r="G206"/>
      <c r="H206"/>
      <c r="I206"/>
      <c r="J206"/>
      <c r="K206"/>
      <c r="L206" s="93" t="str">
        <f>IFERROR(VLOOKUP(F206,Matrix!B:X,11,FALSE)-VLOOKUP(H206,Matrix!B:X,11,FALSE),"")</f>
        <v/>
      </c>
      <c r="M206" s="94" t="str">
        <f>IFERROR(VLOOKUP(F206,Matrix!B:H,7,FALSE)-VLOOKUP(H206,Matrix!B:H,7,FALSE),"")</f>
        <v/>
      </c>
      <c r="N206" s="95" t="str">
        <f>IFERROR(VLOOKUP(F206,Matrix!B:E,2,FALSE)-VLOOKUP(H206,Matrix!B:E,2,FALSE),"")</f>
        <v/>
      </c>
      <c r="O206" s="96" t="str">
        <f>IFERROR(VLOOKUP(F206,Matrix!B:X,14,FALSE)-VLOOKUP(H206,Matrix!B:X,14,FALSE),"")</f>
        <v/>
      </c>
      <c r="P206" s="96" t="str">
        <f>IFERROR(VLOOKUP(F206,Matrix!B:X,15,FALSE)-VLOOKUP(H206,Matrix!B:X,15,FALSE),"")</f>
        <v/>
      </c>
      <c r="Q206" s="97">
        <f t="shared" si="14"/>
        <v>0</v>
      </c>
      <c r="R206" s="97" t="str">
        <f>IFERROR(VLOOKUP(E206&amp;F206,Data!A:F,6,FALSE),"")</f>
        <v/>
      </c>
      <c r="S206" s="98">
        <f t="shared" si="15"/>
        <v>0</v>
      </c>
      <c r="T206" s="97" t="str">
        <f>IFERROR(VLOOKUP(E206&amp;H206,Data!A:F,6,FALSE),"")</f>
        <v/>
      </c>
    </row>
    <row r="207" spans="1:20" x14ac:dyDescent="0.25">
      <c r="A207" s="91" t="str">
        <f>IFERROR(AVERAGE(VLOOKUP(F207,Matrix!B:D,2,FALSE),VLOOKUP(H207,Matrix!B:D,3,FALSE)),"")</f>
        <v/>
      </c>
      <c r="B207" s="91" t="str">
        <f>IFERROR(AVERAGE(VLOOKUP(H207,Matrix!B:D,2,FALSE),VLOOKUP(F207,Matrix!B:D,3,FALSE)),"")</f>
        <v/>
      </c>
      <c r="C207" s="79">
        <f t="shared" si="13"/>
        <v>0</v>
      </c>
      <c r="D207" s="92" t="str">
        <f t="shared" si="12"/>
        <v/>
      </c>
      <c r="E207"/>
      <c r="F207"/>
      <c r="G207"/>
      <c r="H207"/>
      <c r="I207"/>
      <c r="J207"/>
      <c r="K207"/>
      <c r="L207" s="93" t="str">
        <f>IFERROR(VLOOKUP(F207,Matrix!B:X,11,FALSE)-VLOOKUP(H207,Matrix!B:X,11,FALSE),"")</f>
        <v/>
      </c>
      <c r="M207" s="94" t="str">
        <f>IFERROR(VLOOKUP(F207,Matrix!B:H,7,FALSE)-VLOOKUP(H207,Matrix!B:H,7,FALSE),"")</f>
        <v/>
      </c>
      <c r="N207" s="95" t="str">
        <f>IFERROR(VLOOKUP(F207,Matrix!B:E,2,FALSE)-VLOOKUP(H207,Matrix!B:E,2,FALSE),"")</f>
        <v/>
      </c>
      <c r="O207" s="96" t="str">
        <f>IFERROR(VLOOKUP(F207,Matrix!B:X,14,FALSE)-VLOOKUP(H207,Matrix!B:X,14,FALSE),"")</f>
        <v/>
      </c>
      <c r="P207" s="96" t="str">
        <f>IFERROR(VLOOKUP(F207,Matrix!B:X,15,FALSE)-VLOOKUP(H207,Matrix!B:X,15,FALSE),"")</f>
        <v/>
      </c>
      <c r="Q207" s="97">
        <f t="shared" si="14"/>
        <v>0</v>
      </c>
      <c r="R207" s="97" t="str">
        <f>IFERROR(VLOOKUP(E207&amp;F207,Data!A:F,6,FALSE),"")</f>
        <v/>
      </c>
      <c r="S207" s="98">
        <f t="shared" si="15"/>
        <v>0</v>
      </c>
      <c r="T207" s="97" t="str">
        <f>IFERROR(VLOOKUP(E207&amp;H207,Data!A:F,6,FALSE),"")</f>
        <v/>
      </c>
    </row>
    <row r="208" spans="1:20" x14ac:dyDescent="0.25">
      <c r="A208" s="91" t="str">
        <f>IFERROR(AVERAGE(VLOOKUP(F208,Matrix!B:D,2,FALSE),VLOOKUP(H208,Matrix!B:D,3,FALSE)),"")</f>
        <v/>
      </c>
      <c r="B208" s="91" t="str">
        <f>IFERROR(AVERAGE(VLOOKUP(H208,Matrix!B:D,2,FALSE),VLOOKUP(F208,Matrix!B:D,3,FALSE)),"")</f>
        <v/>
      </c>
      <c r="C208" s="79">
        <f t="shared" si="13"/>
        <v>0</v>
      </c>
      <c r="D208" s="92" t="str">
        <f t="shared" si="12"/>
        <v/>
      </c>
      <c r="E208"/>
      <c r="F208"/>
      <c r="G208"/>
      <c r="H208"/>
      <c r="I208"/>
      <c r="J208"/>
      <c r="K208"/>
      <c r="L208" s="93" t="str">
        <f>IFERROR(VLOOKUP(F208,Matrix!B:X,11,FALSE)-VLOOKUP(H208,Matrix!B:X,11,FALSE),"")</f>
        <v/>
      </c>
      <c r="M208" s="94" t="str">
        <f>IFERROR(VLOOKUP(F208,Matrix!B:H,7,FALSE)-VLOOKUP(H208,Matrix!B:H,7,FALSE),"")</f>
        <v/>
      </c>
      <c r="N208" s="95" t="str">
        <f>IFERROR(VLOOKUP(F208,Matrix!B:E,2,FALSE)-VLOOKUP(H208,Matrix!B:E,2,FALSE),"")</f>
        <v/>
      </c>
      <c r="O208" s="96" t="str">
        <f>IFERROR(VLOOKUP(F208,Matrix!B:X,14,FALSE)-VLOOKUP(H208,Matrix!B:X,14,FALSE),"")</f>
        <v/>
      </c>
      <c r="P208" s="96" t="str">
        <f>IFERROR(VLOOKUP(F208,Matrix!B:X,15,FALSE)-VLOOKUP(H208,Matrix!B:X,15,FALSE),"")</f>
        <v/>
      </c>
      <c r="Q208" s="97">
        <f t="shared" si="14"/>
        <v>0</v>
      </c>
      <c r="R208" s="97" t="str">
        <f>IFERROR(VLOOKUP(E208&amp;F208,Data!A:F,6,FALSE),"")</f>
        <v/>
      </c>
      <c r="S208" s="98">
        <f t="shared" si="15"/>
        <v>0</v>
      </c>
      <c r="T208" s="97" t="str">
        <f>IFERROR(VLOOKUP(E208&amp;H208,Data!A:F,6,FALSE),"")</f>
        <v/>
      </c>
    </row>
    <row r="209" spans="1:20" x14ac:dyDescent="0.25">
      <c r="A209" s="91" t="str">
        <f>IFERROR(AVERAGE(VLOOKUP(F209,Matrix!B:D,2,FALSE),VLOOKUP(H209,Matrix!B:D,3,FALSE)),"")</f>
        <v/>
      </c>
      <c r="B209" s="91" t="str">
        <f>IFERROR(AVERAGE(VLOOKUP(H209,Matrix!B:D,2,FALSE),VLOOKUP(F209,Matrix!B:D,3,FALSE)),"")</f>
        <v/>
      </c>
      <c r="C209" s="79">
        <f t="shared" si="13"/>
        <v>0</v>
      </c>
      <c r="D209" s="92" t="str">
        <f t="shared" si="12"/>
        <v/>
      </c>
      <c r="E209"/>
      <c r="F209"/>
      <c r="G209"/>
      <c r="H209"/>
      <c r="I209"/>
      <c r="J209"/>
      <c r="K209"/>
      <c r="L209" s="93" t="str">
        <f>IFERROR(VLOOKUP(F209,Matrix!B:X,11,FALSE)-VLOOKUP(H209,Matrix!B:X,11,FALSE),"")</f>
        <v/>
      </c>
      <c r="M209" s="94" t="str">
        <f>IFERROR(VLOOKUP(F209,Matrix!B:H,7,FALSE)-VLOOKUP(H209,Matrix!B:H,7,FALSE),"")</f>
        <v/>
      </c>
      <c r="N209" s="95" t="str">
        <f>IFERROR(VLOOKUP(F209,Matrix!B:E,2,FALSE)-VLOOKUP(H209,Matrix!B:E,2,FALSE),"")</f>
        <v/>
      </c>
      <c r="O209" s="96" t="str">
        <f>IFERROR(VLOOKUP(F209,Matrix!B:X,14,FALSE)-VLOOKUP(H209,Matrix!B:X,14,FALSE),"")</f>
        <v/>
      </c>
      <c r="P209" s="96" t="str">
        <f>IFERROR(VLOOKUP(F209,Matrix!B:X,15,FALSE)-VLOOKUP(H209,Matrix!B:X,15,FALSE),"")</f>
        <v/>
      </c>
      <c r="Q209" s="97">
        <f t="shared" si="14"/>
        <v>0</v>
      </c>
      <c r="R209" s="97" t="str">
        <f>IFERROR(VLOOKUP(E209&amp;F209,Data!A:F,6,FALSE),"")</f>
        <v/>
      </c>
      <c r="S209" s="98">
        <f t="shared" si="15"/>
        <v>0</v>
      </c>
      <c r="T209" s="97" t="str">
        <f>IFERROR(VLOOKUP(E209&amp;H209,Data!A:F,6,FALSE),"")</f>
        <v/>
      </c>
    </row>
    <row r="210" spans="1:20" x14ac:dyDescent="0.25">
      <c r="A210" s="91" t="str">
        <f>IFERROR(AVERAGE(VLOOKUP(F210,Matrix!B:D,2,FALSE),VLOOKUP(H210,Matrix!B:D,3,FALSE)),"")</f>
        <v/>
      </c>
      <c r="B210" s="91" t="str">
        <f>IFERROR(AVERAGE(VLOOKUP(H210,Matrix!B:D,2,FALSE),VLOOKUP(F210,Matrix!B:D,3,FALSE)),"")</f>
        <v/>
      </c>
      <c r="C210" s="79">
        <f t="shared" si="13"/>
        <v>0</v>
      </c>
      <c r="D210" s="92" t="str">
        <f t="shared" si="12"/>
        <v/>
      </c>
      <c r="E210"/>
      <c r="F210"/>
      <c r="G210"/>
      <c r="H210"/>
      <c r="I210"/>
      <c r="J210"/>
      <c r="K210"/>
      <c r="L210" s="93" t="str">
        <f>IFERROR(VLOOKUP(F210,Matrix!B:X,11,FALSE)-VLOOKUP(H210,Matrix!B:X,11,FALSE),"")</f>
        <v/>
      </c>
      <c r="M210" s="94" t="str">
        <f>IFERROR(VLOOKUP(F210,Matrix!B:H,7,FALSE)-VLOOKUP(H210,Matrix!B:H,7,FALSE),"")</f>
        <v/>
      </c>
      <c r="N210" s="95" t="str">
        <f>IFERROR(VLOOKUP(F210,Matrix!B:E,2,FALSE)-VLOOKUP(H210,Matrix!B:E,2,FALSE),"")</f>
        <v/>
      </c>
      <c r="O210" s="96" t="str">
        <f>IFERROR(VLOOKUP(F210,Matrix!B:X,14,FALSE)-VLOOKUP(H210,Matrix!B:X,14,FALSE),"")</f>
        <v/>
      </c>
      <c r="P210" s="96" t="str">
        <f>IFERROR(VLOOKUP(F210,Matrix!B:X,15,FALSE)-VLOOKUP(H210,Matrix!B:X,15,FALSE),"")</f>
        <v/>
      </c>
      <c r="Q210" s="97">
        <f t="shared" si="14"/>
        <v>0</v>
      </c>
      <c r="R210" s="97" t="str">
        <f>IFERROR(VLOOKUP(E210&amp;F210,Data!A:F,6,FALSE),"")</f>
        <v/>
      </c>
      <c r="S210" s="98">
        <f t="shared" si="15"/>
        <v>0</v>
      </c>
      <c r="T210" s="97" t="str">
        <f>IFERROR(VLOOKUP(E210&amp;H210,Data!A:F,6,FALSE),"")</f>
        <v/>
      </c>
    </row>
    <row r="211" spans="1:20" x14ac:dyDescent="0.25">
      <c r="A211" s="91" t="str">
        <f>IFERROR(AVERAGE(VLOOKUP(F211,Matrix!B:D,2,FALSE),VLOOKUP(H211,Matrix!B:D,3,FALSE)),"")</f>
        <v/>
      </c>
      <c r="B211" s="91" t="str">
        <f>IFERROR(AVERAGE(VLOOKUP(H211,Matrix!B:D,2,FALSE),VLOOKUP(F211,Matrix!B:D,3,FALSE)),"")</f>
        <v/>
      </c>
      <c r="C211" s="79">
        <f t="shared" si="13"/>
        <v>0</v>
      </c>
      <c r="D211" s="92" t="str">
        <f t="shared" si="12"/>
        <v/>
      </c>
      <c r="E211"/>
      <c r="F211"/>
      <c r="G211"/>
      <c r="H211"/>
      <c r="I211"/>
      <c r="J211"/>
      <c r="K211"/>
      <c r="L211" s="93" t="str">
        <f>IFERROR(VLOOKUP(F211,Matrix!B:X,11,FALSE)-VLOOKUP(H211,Matrix!B:X,11,FALSE),"")</f>
        <v/>
      </c>
      <c r="M211" s="94" t="str">
        <f>IFERROR(VLOOKUP(F211,Matrix!B:H,7,FALSE)-VLOOKUP(H211,Matrix!B:H,7,FALSE),"")</f>
        <v/>
      </c>
      <c r="N211" s="95" t="str">
        <f>IFERROR(VLOOKUP(F211,Matrix!B:E,2,FALSE)-VLOOKUP(H211,Matrix!B:E,2,FALSE),"")</f>
        <v/>
      </c>
      <c r="O211" s="96" t="str">
        <f>IFERROR(VLOOKUP(F211,Matrix!B:X,14,FALSE)-VLOOKUP(H211,Matrix!B:X,14,FALSE),"")</f>
        <v/>
      </c>
      <c r="P211" s="96" t="str">
        <f>IFERROR(VLOOKUP(F211,Matrix!B:X,15,FALSE)-VLOOKUP(H211,Matrix!B:X,15,FALSE),"")</f>
        <v/>
      </c>
      <c r="Q211" s="97">
        <f t="shared" si="14"/>
        <v>0</v>
      </c>
      <c r="R211" s="97" t="str">
        <f>IFERROR(VLOOKUP(E211&amp;F211,Data!A:F,6,FALSE),"")</f>
        <v/>
      </c>
      <c r="S211" s="98">
        <f t="shared" si="15"/>
        <v>0</v>
      </c>
      <c r="T211" s="97" t="str">
        <f>IFERROR(VLOOKUP(E211&amp;H211,Data!A:F,6,FALSE),"")</f>
        <v/>
      </c>
    </row>
    <row r="212" spans="1:20" x14ac:dyDescent="0.25">
      <c r="A212" s="91" t="str">
        <f>IFERROR(AVERAGE(VLOOKUP(F212,Matrix!B:D,2,FALSE),VLOOKUP(H212,Matrix!B:D,3,FALSE)),"")</f>
        <v/>
      </c>
      <c r="B212" s="91" t="str">
        <f>IFERROR(AVERAGE(VLOOKUP(H212,Matrix!B:D,2,FALSE),VLOOKUP(F212,Matrix!B:D,3,FALSE)),"")</f>
        <v/>
      </c>
      <c r="C212" s="79">
        <f t="shared" si="13"/>
        <v>0</v>
      </c>
      <c r="D212" s="92" t="str">
        <f t="shared" si="12"/>
        <v/>
      </c>
      <c r="E212"/>
      <c r="F212"/>
      <c r="G212"/>
      <c r="H212"/>
      <c r="I212"/>
      <c r="J212"/>
      <c r="K212"/>
      <c r="L212" s="93" t="str">
        <f>IFERROR(VLOOKUP(F212,Matrix!B:X,11,FALSE)-VLOOKUP(H212,Matrix!B:X,11,FALSE),"")</f>
        <v/>
      </c>
      <c r="M212" s="94" t="str">
        <f>IFERROR(VLOOKUP(F212,Matrix!B:H,7,FALSE)-VLOOKUP(H212,Matrix!B:H,7,FALSE),"")</f>
        <v/>
      </c>
      <c r="N212" s="95" t="str">
        <f>IFERROR(VLOOKUP(F212,Matrix!B:E,2,FALSE)-VLOOKUP(H212,Matrix!B:E,2,FALSE),"")</f>
        <v/>
      </c>
      <c r="O212" s="96" t="str">
        <f>IFERROR(VLOOKUP(F212,Matrix!B:X,14,FALSE)-VLOOKUP(H212,Matrix!B:X,14,FALSE),"")</f>
        <v/>
      </c>
      <c r="P212" s="96" t="str">
        <f>IFERROR(VLOOKUP(F212,Matrix!B:X,15,FALSE)-VLOOKUP(H212,Matrix!B:X,15,FALSE),"")</f>
        <v/>
      </c>
      <c r="Q212" s="97">
        <f t="shared" si="14"/>
        <v>0</v>
      </c>
      <c r="R212" s="97" t="str">
        <f>IFERROR(VLOOKUP(E212&amp;F212,Data!A:F,6,FALSE),"")</f>
        <v/>
      </c>
      <c r="S212" s="98">
        <f t="shared" si="15"/>
        <v>0</v>
      </c>
      <c r="T212" s="97" t="str">
        <f>IFERROR(VLOOKUP(E212&amp;H212,Data!A:F,6,FALSE),"")</f>
        <v/>
      </c>
    </row>
    <row r="213" spans="1:20" x14ac:dyDescent="0.25">
      <c r="A213" s="91" t="str">
        <f>IFERROR(AVERAGE(VLOOKUP(F213,Matrix!B:D,2,FALSE),VLOOKUP(H213,Matrix!B:D,3,FALSE)),"")</f>
        <v/>
      </c>
      <c r="B213" s="91" t="str">
        <f>IFERROR(AVERAGE(VLOOKUP(H213,Matrix!B:D,2,FALSE),VLOOKUP(F213,Matrix!B:D,3,FALSE)),"")</f>
        <v/>
      </c>
      <c r="C213" s="79">
        <f t="shared" si="13"/>
        <v>0</v>
      </c>
      <c r="D213" s="92" t="str">
        <f t="shared" si="12"/>
        <v/>
      </c>
      <c r="E213"/>
      <c r="F213"/>
      <c r="G213"/>
      <c r="H213"/>
      <c r="I213"/>
      <c r="J213"/>
      <c r="K213"/>
      <c r="L213" s="93" t="str">
        <f>IFERROR(VLOOKUP(F213,Matrix!B:X,11,FALSE)-VLOOKUP(H213,Matrix!B:X,11,FALSE),"")</f>
        <v/>
      </c>
      <c r="M213" s="94" t="str">
        <f>IFERROR(VLOOKUP(F213,Matrix!B:H,7,FALSE)-VLOOKUP(H213,Matrix!B:H,7,FALSE),"")</f>
        <v/>
      </c>
      <c r="N213" s="95" t="str">
        <f>IFERROR(VLOOKUP(F213,Matrix!B:E,2,FALSE)-VLOOKUP(H213,Matrix!B:E,2,FALSE),"")</f>
        <v/>
      </c>
      <c r="O213" s="96" t="str">
        <f>IFERROR(VLOOKUP(F213,Matrix!B:X,14,FALSE)-VLOOKUP(H213,Matrix!B:X,14,FALSE),"")</f>
        <v/>
      </c>
      <c r="P213" s="96" t="str">
        <f>IFERROR(VLOOKUP(F213,Matrix!B:X,15,FALSE)-VLOOKUP(H213,Matrix!B:X,15,FALSE),"")</f>
        <v/>
      </c>
      <c r="Q213" s="97">
        <f t="shared" si="14"/>
        <v>0</v>
      </c>
      <c r="R213" s="97" t="str">
        <f>IFERROR(VLOOKUP(E213&amp;F213,Data!A:F,6,FALSE),"")</f>
        <v/>
      </c>
      <c r="S213" s="98">
        <f t="shared" si="15"/>
        <v>0</v>
      </c>
      <c r="T213" s="97" t="str">
        <f>IFERROR(VLOOKUP(E213&amp;H213,Data!A:F,6,FALSE),"")</f>
        <v/>
      </c>
    </row>
    <row r="214" spans="1:20" x14ac:dyDescent="0.25">
      <c r="A214" s="91" t="str">
        <f>IFERROR(AVERAGE(VLOOKUP(F214,Matrix!B:D,2,FALSE),VLOOKUP(H214,Matrix!B:D,3,FALSE)),"")</f>
        <v/>
      </c>
      <c r="B214" s="91" t="str">
        <f>IFERROR(AVERAGE(VLOOKUP(H214,Matrix!B:D,2,FALSE),VLOOKUP(F214,Matrix!B:D,3,FALSE)),"")</f>
        <v/>
      </c>
      <c r="C214" s="79">
        <f t="shared" si="13"/>
        <v>0</v>
      </c>
      <c r="D214" s="92" t="str">
        <f t="shared" si="12"/>
        <v/>
      </c>
      <c r="E214"/>
      <c r="F214"/>
      <c r="G214"/>
      <c r="H214"/>
      <c r="I214"/>
      <c r="J214"/>
      <c r="K214"/>
      <c r="L214" s="93" t="str">
        <f>IFERROR(VLOOKUP(F214,Matrix!B:X,11,FALSE)-VLOOKUP(H214,Matrix!B:X,11,FALSE),"")</f>
        <v/>
      </c>
      <c r="M214" s="94" t="str">
        <f>IFERROR(VLOOKUP(F214,Matrix!B:H,7,FALSE)-VLOOKUP(H214,Matrix!B:H,7,FALSE),"")</f>
        <v/>
      </c>
      <c r="N214" s="95" t="str">
        <f>IFERROR(VLOOKUP(F214,Matrix!B:E,2,FALSE)-VLOOKUP(H214,Matrix!B:E,2,FALSE),"")</f>
        <v/>
      </c>
      <c r="O214" s="96" t="str">
        <f>IFERROR(VLOOKUP(F214,Matrix!B:X,14,FALSE)-VLOOKUP(H214,Matrix!B:X,14,FALSE),"")</f>
        <v/>
      </c>
      <c r="P214" s="96" t="str">
        <f>IFERROR(VLOOKUP(F214,Matrix!B:X,15,FALSE)-VLOOKUP(H214,Matrix!B:X,15,FALSE),"")</f>
        <v/>
      </c>
      <c r="Q214" s="97">
        <f t="shared" si="14"/>
        <v>0</v>
      </c>
      <c r="R214" s="97" t="str">
        <f>IFERROR(VLOOKUP(E214&amp;F214,Data!A:F,6,FALSE),"")</f>
        <v/>
      </c>
      <c r="S214" s="98">
        <f t="shared" si="15"/>
        <v>0</v>
      </c>
      <c r="T214" s="97" t="str">
        <f>IFERROR(VLOOKUP(E214&amp;H214,Data!A:F,6,FALSE),"")</f>
        <v/>
      </c>
    </row>
    <row r="215" spans="1:20" x14ac:dyDescent="0.25">
      <c r="A215" s="91" t="str">
        <f>IFERROR(AVERAGE(VLOOKUP(F215,Matrix!B:D,2,FALSE),VLOOKUP(H215,Matrix!B:D,3,FALSE)),"")</f>
        <v/>
      </c>
      <c r="B215" s="91" t="str">
        <f>IFERROR(AVERAGE(VLOOKUP(H215,Matrix!B:D,2,FALSE),VLOOKUP(F215,Matrix!B:D,3,FALSE)),"")</f>
        <v/>
      </c>
      <c r="C215" s="79">
        <f t="shared" si="13"/>
        <v>0</v>
      </c>
      <c r="D215" s="92" t="str">
        <f t="shared" si="12"/>
        <v/>
      </c>
      <c r="E215"/>
      <c r="F215"/>
      <c r="G215"/>
      <c r="H215"/>
      <c r="I215"/>
      <c r="J215"/>
      <c r="K215"/>
      <c r="L215" s="93" t="str">
        <f>IFERROR(VLOOKUP(F215,Matrix!B:X,11,FALSE)-VLOOKUP(H215,Matrix!B:X,11,FALSE),"")</f>
        <v/>
      </c>
      <c r="M215" s="94" t="str">
        <f>IFERROR(VLOOKUP(F215,Matrix!B:H,7,FALSE)-VLOOKUP(H215,Matrix!B:H,7,FALSE),"")</f>
        <v/>
      </c>
      <c r="N215" s="95" t="str">
        <f>IFERROR(VLOOKUP(F215,Matrix!B:E,2,FALSE)-VLOOKUP(H215,Matrix!B:E,2,FALSE),"")</f>
        <v/>
      </c>
      <c r="O215" s="96" t="str">
        <f>IFERROR(VLOOKUP(F215,Matrix!B:X,14,FALSE)-VLOOKUP(H215,Matrix!B:X,14,FALSE),"")</f>
        <v/>
      </c>
      <c r="P215" s="96" t="str">
        <f>IFERROR(VLOOKUP(F215,Matrix!B:X,15,FALSE)-VLOOKUP(H215,Matrix!B:X,15,FALSE),"")</f>
        <v/>
      </c>
      <c r="Q215" s="97">
        <f t="shared" si="14"/>
        <v>0</v>
      </c>
      <c r="R215" s="97" t="str">
        <f>IFERROR(VLOOKUP(E215&amp;F215,Data!A:F,6,FALSE),"")</f>
        <v/>
      </c>
      <c r="S215" s="98">
        <f t="shared" si="15"/>
        <v>0</v>
      </c>
      <c r="T215" s="97" t="str">
        <f>IFERROR(VLOOKUP(E215&amp;H215,Data!A:F,6,FALSE),"")</f>
        <v/>
      </c>
    </row>
    <row r="216" spans="1:20" x14ac:dyDescent="0.25">
      <c r="A216" s="91" t="str">
        <f>IFERROR(AVERAGE(VLOOKUP(F216,Matrix!B:D,2,FALSE),VLOOKUP(H216,Matrix!B:D,3,FALSE)),"")</f>
        <v/>
      </c>
      <c r="B216" s="91" t="str">
        <f>IFERROR(AVERAGE(VLOOKUP(H216,Matrix!B:D,2,FALSE),VLOOKUP(F216,Matrix!B:D,3,FALSE)),"")</f>
        <v/>
      </c>
      <c r="C216" s="79">
        <f t="shared" si="13"/>
        <v>0</v>
      </c>
      <c r="D216" s="92" t="str">
        <f t="shared" si="12"/>
        <v/>
      </c>
      <c r="E216"/>
      <c r="F216"/>
      <c r="G216"/>
      <c r="H216"/>
      <c r="I216"/>
      <c r="J216"/>
      <c r="K216"/>
      <c r="L216" s="93" t="str">
        <f>IFERROR(VLOOKUP(F216,Matrix!B:X,11,FALSE)-VLOOKUP(H216,Matrix!B:X,11,FALSE),"")</f>
        <v/>
      </c>
      <c r="M216" s="94" t="str">
        <f>IFERROR(VLOOKUP(F216,Matrix!B:H,7,FALSE)-VLOOKUP(H216,Matrix!B:H,7,FALSE),"")</f>
        <v/>
      </c>
      <c r="N216" s="95" t="str">
        <f>IFERROR(VLOOKUP(F216,Matrix!B:E,2,FALSE)-VLOOKUP(H216,Matrix!B:E,2,FALSE),"")</f>
        <v/>
      </c>
      <c r="O216" s="96" t="str">
        <f>IFERROR(VLOOKUP(F216,Matrix!B:X,14,FALSE)-VLOOKUP(H216,Matrix!B:X,14,FALSE),"")</f>
        <v/>
      </c>
      <c r="P216" s="96" t="str">
        <f>IFERROR(VLOOKUP(F216,Matrix!B:X,15,FALSE)-VLOOKUP(H216,Matrix!B:X,15,FALSE),"")</f>
        <v/>
      </c>
      <c r="Q216" s="97">
        <f t="shared" si="14"/>
        <v>0</v>
      </c>
      <c r="R216" s="97" t="str">
        <f>IFERROR(VLOOKUP(E216&amp;F216,Data!A:F,6,FALSE),"")</f>
        <v/>
      </c>
      <c r="S216" s="98">
        <f t="shared" si="15"/>
        <v>0</v>
      </c>
      <c r="T216" s="97" t="str">
        <f>IFERROR(VLOOKUP(E216&amp;H216,Data!A:F,6,FALSE),"")</f>
        <v/>
      </c>
    </row>
    <row r="217" spans="1:20" x14ac:dyDescent="0.25">
      <c r="A217" s="91" t="str">
        <f>IFERROR(AVERAGE(VLOOKUP(F217,Matrix!B:D,2,FALSE),VLOOKUP(H217,Matrix!B:D,3,FALSE)),"")</f>
        <v/>
      </c>
      <c r="B217" s="91" t="str">
        <f>IFERROR(AVERAGE(VLOOKUP(H217,Matrix!B:D,2,FALSE),VLOOKUP(F217,Matrix!B:D,3,FALSE)),"")</f>
        <v/>
      </c>
      <c r="C217" s="79">
        <f t="shared" si="13"/>
        <v>0</v>
      </c>
      <c r="D217" s="92" t="str">
        <f t="shared" si="12"/>
        <v/>
      </c>
      <c r="E217"/>
      <c r="F217"/>
      <c r="G217"/>
      <c r="H217"/>
      <c r="I217"/>
      <c r="J217"/>
      <c r="K217"/>
      <c r="L217" s="93" t="str">
        <f>IFERROR(VLOOKUP(F217,Matrix!B:X,11,FALSE)-VLOOKUP(H217,Matrix!B:X,11,FALSE),"")</f>
        <v/>
      </c>
      <c r="M217" s="94" t="str">
        <f>IFERROR(VLOOKUP(F217,Matrix!B:H,7,FALSE)-VLOOKUP(H217,Matrix!B:H,7,FALSE),"")</f>
        <v/>
      </c>
      <c r="N217" s="95" t="str">
        <f>IFERROR(VLOOKUP(F217,Matrix!B:E,2,FALSE)-VLOOKUP(H217,Matrix!B:E,2,FALSE),"")</f>
        <v/>
      </c>
      <c r="O217" s="96" t="str">
        <f>IFERROR(VLOOKUP(F217,Matrix!B:X,14,FALSE)-VLOOKUP(H217,Matrix!B:X,14,FALSE),"")</f>
        <v/>
      </c>
      <c r="P217" s="96" t="str">
        <f>IFERROR(VLOOKUP(F217,Matrix!B:X,15,FALSE)-VLOOKUP(H217,Matrix!B:X,15,FALSE),"")</f>
        <v/>
      </c>
      <c r="Q217" s="97">
        <f t="shared" si="14"/>
        <v>0</v>
      </c>
      <c r="R217" s="97" t="str">
        <f>IFERROR(VLOOKUP(E217&amp;F217,Data!A:F,6,FALSE),"")</f>
        <v/>
      </c>
      <c r="S217" s="98">
        <f t="shared" si="15"/>
        <v>0</v>
      </c>
      <c r="T217" s="97" t="str">
        <f>IFERROR(VLOOKUP(E217&amp;H217,Data!A:F,6,FALSE),"")</f>
        <v/>
      </c>
    </row>
    <row r="218" spans="1:20" x14ac:dyDescent="0.25">
      <c r="A218" s="91" t="str">
        <f>IFERROR(AVERAGE(VLOOKUP(F218,Matrix!B:D,2,FALSE),VLOOKUP(H218,Matrix!B:D,3,FALSE)),"")</f>
        <v/>
      </c>
      <c r="B218" s="91" t="str">
        <f>IFERROR(AVERAGE(VLOOKUP(H218,Matrix!B:D,2,FALSE),VLOOKUP(F218,Matrix!B:D,3,FALSE)),"")</f>
        <v/>
      </c>
      <c r="C218" s="79">
        <f t="shared" si="13"/>
        <v>0</v>
      </c>
      <c r="D218" s="92" t="str">
        <f t="shared" si="12"/>
        <v/>
      </c>
      <c r="E218"/>
      <c r="F218"/>
      <c r="G218"/>
      <c r="H218"/>
      <c r="I218"/>
      <c r="J218"/>
      <c r="K218"/>
      <c r="L218" s="93" t="str">
        <f>IFERROR(VLOOKUP(F218,Matrix!B:X,11,FALSE)-VLOOKUP(H218,Matrix!B:X,11,FALSE),"")</f>
        <v/>
      </c>
      <c r="M218" s="94" t="str">
        <f>IFERROR(VLOOKUP(F218,Matrix!B:H,7,FALSE)-VLOOKUP(H218,Matrix!B:H,7,FALSE),"")</f>
        <v/>
      </c>
      <c r="N218" s="95" t="str">
        <f>IFERROR(VLOOKUP(F218,Matrix!B:E,2,FALSE)-VLOOKUP(H218,Matrix!B:E,2,FALSE),"")</f>
        <v/>
      </c>
      <c r="O218" s="96" t="str">
        <f>IFERROR(VLOOKUP(F218,Matrix!B:X,14,FALSE)-VLOOKUP(H218,Matrix!B:X,14,FALSE),"")</f>
        <v/>
      </c>
      <c r="P218" s="96" t="str">
        <f>IFERROR(VLOOKUP(F218,Matrix!B:X,15,FALSE)-VLOOKUP(H218,Matrix!B:X,15,FALSE),"")</f>
        <v/>
      </c>
      <c r="Q218" s="97">
        <f t="shared" si="14"/>
        <v>0</v>
      </c>
      <c r="R218" s="97" t="str">
        <f>IFERROR(VLOOKUP(E218&amp;F218,Data!A:F,6,FALSE),"")</f>
        <v/>
      </c>
      <c r="S218" s="98">
        <f t="shared" si="15"/>
        <v>0</v>
      </c>
      <c r="T218" s="97" t="str">
        <f>IFERROR(VLOOKUP(E218&amp;H218,Data!A:F,6,FALSE),"")</f>
        <v/>
      </c>
    </row>
    <row r="219" spans="1:20" x14ac:dyDescent="0.25">
      <c r="A219" s="91" t="str">
        <f>IFERROR(AVERAGE(VLOOKUP(F219,Matrix!B:D,2,FALSE),VLOOKUP(H219,Matrix!B:D,3,FALSE)),"")</f>
        <v/>
      </c>
      <c r="B219" s="91" t="str">
        <f>IFERROR(AVERAGE(VLOOKUP(H219,Matrix!B:D,2,FALSE),VLOOKUP(F219,Matrix!B:D,3,FALSE)),"")</f>
        <v/>
      </c>
      <c r="C219" s="79">
        <f t="shared" si="13"/>
        <v>0</v>
      </c>
      <c r="D219" s="92" t="str">
        <f t="shared" si="12"/>
        <v/>
      </c>
      <c r="E219"/>
      <c r="F219"/>
      <c r="G219"/>
      <c r="H219"/>
      <c r="I219"/>
      <c r="J219"/>
      <c r="K219"/>
      <c r="L219" s="93" t="str">
        <f>IFERROR(VLOOKUP(F219,Matrix!B:X,11,FALSE)-VLOOKUP(H219,Matrix!B:X,11,FALSE),"")</f>
        <v/>
      </c>
      <c r="M219" s="94" t="str">
        <f>IFERROR(VLOOKUP(F219,Matrix!B:H,7,FALSE)-VLOOKUP(H219,Matrix!B:H,7,FALSE),"")</f>
        <v/>
      </c>
      <c r="N219" s="95" t="str">
        <f>IFERROR(VLOOKUP(F219,Matrix!B:E,2,FALSE)-VLOOKUP(H219,Matrix!B:E,2,FALSE),"")</f>
        <v/>
      </c>
      <c r="O219" s="96" t="str">
        <f>IFERROR(VLOOKUP(F219,Matrix!B:X,14,FALSE)-VLOOKUP(H219,Matrix!B:X,14,FALSE),"")</f>
        <v/>
      </c>
      <c r="P219" s="96" t="str">
        <f>IFERROR(VLOOKUP(F219,Matrix!B:X,15,FALSE)-VLOOKUP(H219,Matrix!B:X,15,FALSE),"")</f>
        <v/>
      </c>
      <c r="Q219" s="97">
        <f t="shared" si="14"/>
        <v>0</v>
      </c>
      <c r="R219" s="97" t="str">
        <f>IFERROR(VLOOKUP(E219&amp;F219,Data!A:F,6,FALSE),"")</f>
        <v/>
      </c>
      <c r="S219" s="98">
        <f t="shared" si="15"/>
        <v>0</v>
      </c>
      <c r="T219" s="97" t="str">
        <f>IFERROR(VLOOKUP(E219&amp;H219,Data!A:F,6,FALSE),"")</f>
        <v/>
      </c>
    </row>
    <row r="220" spans="1:20" x14ac:dyDescent="0.25">
      <c r="A220" s="91" t="str">
        <f>IFERROR(AVERAGE(VLOOKUP(F220,Matrix!B:D,2,FALSE),VLOOKUP(H220,Matrix!B:D,3,FALSE)),"")</f>
        <v/>
      </c>
      <c r="B220" s="91" t="str">
        <f>IFERROR(AVERAGE(VLOOKUP(H220,Matrix!B:D,2,FALSE),VLOOKUP(F220,Matrix!B:D,3,FALSE)),"")</f>
        <v/>
      </c>
      <c r="C220" s="79">
        <f t="shared" si="13"/>
        <v>0</v>
      </c>
      <c r="D220" s="92" t="str">
        <f t="shared" si="12"/>
        <v/>
      </c>
      <c r="E220"/>
      <c r="F220"/>
      <c r="G220"/>
      <c r="H220"/>
      <c r="I220"/>
      <c r="J220"/>
      <c r="K220"/>
      <c r="L220" s="93" t="str">
        <f>IFERROR(VLOOKUP(F220,Matrix!B:X,11,FALSE)-VLOOKUP(H220,Matrix!B:X,11,FALSE),"")</f>
        <v/>
      </c>
      <c r="M220" s="94" t="str">
        <f>IFERROR(VLOOKUP(F220,Matrix!B:H,7,FALSE)-VLOOKUP(H220,Matrix!B:H,7,FALSE),"")</f>
        <v/>
      </c>
      <c r="N220" s="95" t="str">
        <f>IFERROR(VLOOKUP(F220,Matrix!B:E,2,FALSE)-VLOOKUP(H220,Matrix!B:E,2,FALSE),"")</f>
        <v/>
      </c>
      <c r="O220" s="96" t="str">
        <f>IFERROR(VLOOKUP(F220,Matrix!B:X,14,FALSE)-VLOOKUP(H220,Matrix!B:X,14,FALSE),"")</f>
        <v/>
      </c>
      <c r="P220" s="96" t="str">
        <f>IFERROR(VLOOKUP(F220,Matrix!B:X,15,FALSE)-VLOOKUP(H220,Matrix!B:X,15,FALSE),"")</f>
        <v/>
      </c>
      <c r="Q220" s="97">
        <f t="shared" si="14"/>
        <v>0</v>
      </c>
      <c r="R220" s="97" t="str">
        <f>IFERROR(VLOOKUP(E220&amp;F220,Data!A:F,6,FALSE),"")</f>
        <v/>
      </c>
      <c r="S220" s="98">
        <f t="shared" si="15"/>
        <v>0</v>
      </c>
      <c r="T220" s="97" t="str">
        <f>IFERROR(VLOOKUP(E220&amp;H220,Data!A:F,6,FALSE),"")</f>
        <v/>
      </c>
    </row>
    <row r="221" spans="1:20" x14ac:dyDescent="0.25">
      <c r="A221" s="91" t="str">
        <f>IFERROR(AVERAGE(VLOOKUP(F221,Matrix!B:D,2,FALSE),VLOOKUP(H221,Matrix!B:D,3,FALSE)),"")</f>
        <v/>
      </c>
      <c r="B221" s="91" t="str">
        <f>IFERROR(AVERAGE(VLOOKUP(H221,Matrix!B:D,2,FALSE),VLOOKUP(F221,Matrix!B:D,3,FALSE)),"")</f>
        <v/>
      </c>
      <c r="C221" s="79">
        <f t="shared" si="13"/>
        <v>0</v>
      </c>
      <c r="D221" s="92" t="str">
        <f t="shared" si="12"/>
        <v/>
      </c>
      <c r="E221"/>
      <c r="F221"/>
      <c r="G221"/>
      <c r="H221"/>
      <c r="I221"/>
      <c r="J221"/>
      <c r="K221"/>
      <c r="L221" s="93" t="str">
        <f>IFERROR(VLOOKUP(F221,Matrix!B:X,11,FALSE)-VLOOKUP(H221,Matrix!B:X,11,FALSE),"")</f>
        <v/>
      </c>
      <c r="M221" s="94" t="str">
        <f>IFERROR(VLOOKUP(F221,Matrix!B:H,7,FALSE)-VLOOKUP(H221,Matrix!B:H,7,FALSE),"")</f>
        <v/>
      </c>
      <c r="N221" s="95" t="str">
        <f>IFERROR(VLOOKUP(F221,Matrix!B:E,2,FALSE)-VLOOKUP(H221,Matrix!B:E,2,FALSE),"")</f>
        <v/>
      </c>
      <c r="O221" s="96" t="str">
        <f>IFERROR(VLOOKUP(F221,Matrix!B:X,14,FALSE)-VLOOKUP(H221,Matrix!B:X,14,FALSE),"")</f>
        <v/>
      </c>
      <c r="P221" s="96" t="str">
        <f>IFERROR(VLOOKUP(F221,Matrix!B:X,15,FALSE)-VLOOKUP(H221,Matrix!B:X,15,FALSE),"")</f>
        <v/>
      </c>
      <c r="Q221" s="97">
        <f t="shared" si="14"/>
        <v>0</v>
      </c>
      <c r="R221" s="97" t="str">
        <f>IFERROR(VLOOKUP(E221&amp;F221,Data!A:F,6,FALSE),"")</f>
        <v/>
      </c>
      <c r="S221" s="98">
        <f t="shared" si="15"/>
        <v>0</v>
      </c>
      <c r="T221" s="97" t="str">
        <f>IFERROR(VLOOKUP(E221&amp;H221,Data!A:F,6,FALSE),"")</f>
        <v/>
      </c>
    </row>
    <row r="222" spans="1:20" x14ac:dyDescent="0.25">
      <c r="A222" s="91" t="str">
        <f>IFERROR(AVERAGE(VLOOKUP(F222,Matrix!B:D,2,FALSE),VLOOKUP(H222,Matrix!B:D,3,FALSE)),"")</f>
        <v/>
      </c>
      <c r="B222" s="91" t="str">
        <f>IFERROR(AVERAGE(VLOOKUP(H222,Matrix!B:D,2,FALSE),VLOOKUP(F222,Matrix!B:D,3,FALSE)),"")</f>
        <v/>
      </c>
      <c r="C222" s="79">
        <f t="shared" si="13"/>
        <v>0</v>
      </c>
      <c r="D222" s="92" t="str">
        <f t="shared" si="12"/>
        <v/>
      </c>
      <c r="E222"/>
      <c r="F222"/>
      <c r="G222"/>
      <c r="H222"/>
      <c r="I222"/>
      <c r="J222"/>
      <c r="K222"/>
      <c r="L222" s="93" t="str">
        <f>IFERROR(VLOOKUP(F222,Matrix!B:X,11,FALSE)-VLOOKUP(H222,Matrix!B:X,11,FALSE),"")</f>
        <v/>
      </c>
      <c r="M222" s="94" t="str">
        <f>IFERROR(VLOOKUP(F222,Matrix!B:H,7,FALSE)-VLOOKUP(H222,Matrix!B:H,7,FALSE),"")</f>
        <v/>
      </c>
      <c r="N222" s="95" t="str">
        <f>IFERROR(VLOOKUP(F222,Matrix!B:E,2,FALSE)-VLOOKUP(H222,Matrix!B:E,2,FALSE),"")</f>
        <v/>
      </c>
      <c r="O222" s="96" t="str">
        <f>IFERROR(VLOOKUP(F222,Matrix!B:X,14,FALSE)-VLOOKUP(H222,Matrix!B:X,14,FALSE),"")</f>
        <v/>
      </c>
      <c r="P222" s="96" t="str">
        <f>IFERROR(VLOOKUP(F222,Matrix!B:X,15,FALSE)-VLOOKUP(H222,Matrix!B:X,15,FALSE),"")</f>
        <v/>
      </c>
      <c r="Q222" s="97">
        <f t="shared" si="14"/>
        <v>0</v>
      </c>
      <c r="R222" s="97" t="str">
        <f>IFERROR(VLOOKUP(E222&amp;F222,Data!A:F,6,FALSE),"")</f>
        <v/>
      </c>
      <c r="S222" s="98">
        <f t="shared" si="15"/>
        <v>0</v>
      </c>
      <c r="T222" s="97" t="str">
        <f>IFERROR(VLOOKUP(E222&amp;H222,Data!A:F,6,FALSE),"")</f>
        <v/>
      </c>
    </row>
    <row r="223" spans="1:20" x14ac:dyDescent="0.25">
      <c r="A223" s="91" t="str">
        <f>IFERROR(AVERAGE(VLOOKUP(F223,Matrix!B:D,2,FALSE),VLOOKUP(H223,Matrix!B:D,3,FALSE)),"")</f>
        <v/>
      </c>
      <c r="B223" s="91" t="str">
        <f>IFERROR(AVERAGE(VLOOKUP(H223,Matrix!B:D,2,FALSE),VLOOKUP(F223,Matrix!B:D,3,FALSE)),"")</f>
        <v/>
      </c>
      <c r="C223" s="79">
        <f t="shared" si="13"/>
        <v>0</v>
      </c>
      <c r="D223" s="92" t="str">
        <f t="shared" si="12"/>
        <v/>
      </c>
      <c r="E223"/>
      <c r="F223"/>
      <c r="G223"/>
      <c r="H223"/>
      <c r="I223"/>
      <c r="J223"/>
      <c r="K223"/>
      <c r="L223" s="93" t="str">
        <f>IFERROR(VLOOKUP(F223,Matrix!B:X,11,FALSE)-VLOOKUP(H223,Matrix!B:X,11,FALSE),"")</f>
        <v/>
      </c>
      <c r="M223" s="94" t="str">
        <f>IFERROR(VLOOKUP(F223,Matrix!B:H,7,FALSE)-VLOOKUP(H223,Matrix!B:H,7,FALSE),"")</f>
        <v/>
      </c>
      <c r="N223" s="95" t="str">
        <f>IFERROR(VLOOKUP(F223,Matrix!B:E,2,FALSE)-VLOOKUP(H223,Matrix!B:E,2,FALSE),"")</f>
        <v/>
      </c>
      <c r="O223" s="96" t="str">
        <f>IFERROR(VLOOKUP(F223,Matrix!B:X,14,FALSE)-VLOOKUP(H223,Matrix!B:X,14,FALSE),"")</f>
        <v/>
      </c>
      <c r="P223" s="96" t="str">
        <f>IFERROR(VLOOKUP(F223,Matrix!B:X,15,FALSE)-VLOOKUP(H223,Matrix!B:X,15,FALSE),"")</f>
        <v/>
      </c>
      <c r="Q223" s="97">
        <f t="shared" si="14"/>
        <v>0</v>
      </c>
      <c r="R223" s="97" t="str">
        <f>IFERROR(VLOOKUP(E223&amp;F223,Data!A:F,6,FALSE),"")</f>
        <v/>
      </c>
      <c r="S223" s="98">
        <f t="shared" si="15"/>
        <v>0</v>
      </c>
      <c r="T223" s="97" t="str">
        <f>IFERROR(VLOOKUP(E223&amp;H223,Data!A:F,6,FALSE),"")</f>
        <v/>
      </c>
    </row>
    <row r="224" spans="1:20" x14ac:dyDescent="0.25">
      <c r="A224" s="91" t="str">
        <f>IFERROR(AVERAGE(VLOOKUP(F224,Matrix!B:D,2,FALSE),VLOOKUP(H224,Matrix!B:D,3,FALSE)),"")</f>
        <v/>
      </c>
      <c r="B224" s="91" t="str">
        <f>IFERROR(AVERAGE(VLOOKUP(H224,Matrix!B:D,2,FALSE),VLOOKUP(F224,Matrix!B:D,3,FALSE)),"")</f>
        <v/>
      </c>
      <c r="C224" s="79">
        <f t="shared" si="13"/>
        <v>0</v>
      </c>
      <c r="D224" s="92" t="str">
        <f t="shared" si="12"/>
        <v/>
      </c>
      <c r="E224"/>
      <c r="F224"/>
      <c r="G224"/>
      <c r="H224"/>
      <c r="I224"/>
      <c r="J224"/>
      <c r="K224"/>
      <c r="L224" s="93" t="str">
        <f>IFERROR(VLOOKUP(F224,Matrix!B:X,11,FALSE)-VLOOKUP(H224,Matrix!B:X,11,FALSE),"")</f>
        <v/>
      </c>
      <c r="M224" s="94" t="str">
        <f>IFERROR(VLOOKUP(F224,Matrix!B:H,7,FALSE)-VLOOKUP(H224,Matrix!B:H,7,FALSE),"")</f>
        <v/>
      </c>
      <c r="N224" s="95" t="str">
        <f>IFERROR(VLOOKUP(F224,Matrix!B:E,2,FALSE)-VLOOKUP(H224,Matrix!B:E,2,FALSE),"")</f>
        <v/>
      </c>
      <c r="O224" s="96" t="str">
        <f>IFERROR(VLOOKUP(F224,Matrix!B:X,14,FALSE)-VLOOKUP(H224,Matrix!B:X,14,FALSE),"")</f>
        <v/>
      </c>
      <c r="P224" s="96" t="str">
        <f>IFERROR(VLOOKUP(F224,Matrix!B:X,15,FALSE)-VLOOKUP(H224,Matrix!B:X,15,FALSE),"")</f>
        <v/>
      </c>
      <c r="Q224" s="97">
        <f t="shared" si="14"/>
        <v>0</v>
      </c>
      <c r="R224" s="97" t="str">
        <f>IFERROR(VLOOKUP(E224&amp;F224,Data!A:F,6,FALSE),"")</f>
        <v/>
      </c>
      <c r="S224" s="98">
        <f t="shared" si="15"/>
        <v>0</v>
      </c>
      <c r="T224" s="97" t="str">
        <f>IFERROR(VLOOKUP(E224&amp;H224,Data!A:F,6,FALSE),"")</f>
        <v/>
      </c>
    </row>
    <row r="225" spans="1:20" x14ac:dyDescent="0.25">
      <c r="A225" s="91" t="str">
        <f>IFERROR(AVERAGE(VLOOKUP(F225,Matrix!B:D,2,FALSE),VLOOKUP(H225,Matrix!B:D,3,FALSE)),"")</f>
        <v/>
      </c>
      <c r="B225" s="91" t="str">
        <f>IFERROR(AVERAGE(VLOOKUP(H225,Matrix!B:D,2,FALSE),VLOOKUP(F225,Matrix!B:D,3,FALSE)),"")</f>
        <v/>
      </c>
      <c r="C225" s="79">
        <f t="shared" si="13"/>
        <v>0</v>
      </c>
      <c r="D225" s="92" t="str">
        <f t="shared" si="12"/>
        <v/>
      </c>
      <c r="E225"/>
      <c r="F225"/>
      <c r="G225"/>
      <c r="H225"/>
      <c r="I225"/>
      <c r="J225"/>
      <c r="K225"/>
      <c r="L225" s="93" t="str">
        <f>IFERROR(VLOOKUP(F225,Matrix!B:X,11,FALSE)-VLOOKUP(H225,Matrix!B:X,11,FALSE),"")</f>
        <v/>
      </c>
      <c r="M225" s="94" t="str">
        <f>IFERROR(VLOOKUP(F225,Matrix!B:H,7,FALSE)-VLOOKUP(H225,Matrix!B:H,7,FALSE),"")</f>
        <v/>
      </c>
      <c r="N225" s="95" t="str">
        <f>IFERROR(VLOOKUP(F225,Matrix!B:E,2,FALSE)-VLOOKUP(H225,Matrix!B:E,2,FALSE),"")</f>
        <v/>
      </c>
      <c r="O225" s="96" t="str">
        <f>IFERROR(VLOOKUP(F225,Matrix!B:X,14,FALSE)-VLOOKUP(H225,Matrix!B:X,14,FALSE),"")</f>
        <v/>
      </c>
      <c r="P225" s="96" t="str">
        <f>IFERROR(VLOOKUP(F225,Matrix!B:X,15,FALSE)-VLOOKUP(H225,Matrix!B:X,15,FALSE),"")</f>
        <v/>
      </c>
      <c r="Q225" s="97">
        <f t="shared" si="14"/>
        <v>0</v>
      </c>
      <c r="R225" s="97" t="str">
        <f>IFERROR(VLOOKUP(E225&amp;F225,Data!A:F,6,FALSE),"")</f>
        <v/>
      </c>
      <c r="S225" s="98">
        <f t="shared" si="15"/>
        <v>0</v>
      </c>
      <c r="T225" s="97" t="str">
        <f>IFERROR(VLOOKUP(E225&amp;H225,Data!A:F,6,FALSE),"")</f>
        <v/>
      </c>
    </row>
    <row r="226" spans="1:20" x14ac:dyDescent="0.25">
      <c r="A226" s="91" t="str">
        <f>IFERROR(AVERAGE(VLOOKUP(F226,Matrix!B:D,2,FALSE),VLOOKUP(H226,Matrix!B:D,3,FALSE)),"")</f>
        <v/>
      </c>
      <c r="B226" s="91" t="str">
        <f>IFERROR(AVERAGE(VLOOKUP(H226,Matrix!B:D,2,FALSE),VLOOKUP(F226,Matrix!B:D,3,FALSE)),"")</f>
        <v/>
      </c>
      <c r="C226" s="79">
        <f t="shared" si="13"/>
        <v>0</v>
      </c>
      <c r="D226" s="92" t="str">
        <f t="shared" si="12"/>
        <v/>
      </c>
      <c r="E226"/>
      <c r="F226"/>
      <c r="G226"/>
      <c r="H226"/>
      <c r="I226"/>
      <c r="J226"/>
      <c r="K226"/>
      <c r="L226" s="93" t="str">
        <f>IFERROR(VLOOKUP(F226,Matrix!B:X,11,FALSE)-VLOOKUP(H226,Matrix!B:X,11,FALSE),"")</f>
        <v/>
      </c>
      <c r="M226" s="94" t="str">
        <f>IFERROR(VLOOKUP(F226,Matrix!B:H,7,FALSE)-VLOOKUP(H226,Matrix!B:H,7,FALSE),"")</f>
        <v/>
      </c>
      <c r="N226" s="95" t="str">
        <f>IFERROR(VLOOKUP(F226,Matrix!B:E,2,FALSE)-VLOOKUP(H226,Matrix!B:E,2,FALSE),"")</f>
        <v/>
      </c>
      <c r="O226" s="96" t="str">
        <f>IFERROR(VLOOKUP(F226,Matrix!B:X,14,FALSE)-VLOOKUP(H226,Matrix!B:X,14,FALSE),"")</f>
        <v/>
      </c>
      <c r="P226" s="96" t="str">
        <f>IFERROR(VLOOKUP(F226,Matrix!B:X,15,FALSE)-VLOOKUP(H226,Matrix!B:X,15,FALSE),"")</f>
        <v/>
      </c>
      <c r="Q226" s="97">
        <f t="shared" si="14"/>
        <v>0</v>
      </c>
      <c r="R226" s="97" t="str">
        <f>IFERROR(VLOOKUP(E226&amp;F226,Data!A:F,6,FALSE),"")</f>
        <v/>
      </c>
      <c r="S226" s="98">
        <f t="shared" si="15"/>
        <v>0</v>
      </c>
      <c r="T226" s="97" t="str">
        <f>IFERROR(VLOOKUP(E226&amp;H226,Data!A:F,6,FALSE),"")</f>
        <v/>
      </c>
    </row>
    <row r="227" spans="1:20" x14ac:dyDescent="0.25">
      <c r="A227" s="91" t="str">
        <f>IFERROR(AVERAGE(VLOOKUP(F227,Matrix!B:D,2,FALSE),VLOOKUP(H227,Matrix!B:D,3,FALSE)),"")</f>
        <v/>
      </c>
      <c r="B227" s="91" t="str">
        <f>IFERROR(AVERAGE(VLOOKUP(H227,Matrix!B:D,2,FALSE),VLOOKUP(F227,Matrix!B:D,3,FALSE)),"")</f>
        <v/>
      </c>
      <c r="C227" s="79">
        <f t="shared" si="13"/>
        <v>0</v>
      </c>
      <c r="D227" s="92" t="str">
        <f t="shared" si="12"/>
        <v/>
      </c>
      <c r="E227"/>
      <c r="F227"/>
      <c r="G227"/>
      <c r="H227"/>
      <c r="I227"/>
      <c r="J227"/>
      <c r="K227"/>
      <c r="L227" s="93" t="str">
        <f>IFERROR(VLOOKUP(F227,Matrix!B:X,11,FALSE)-VLOOKUP(H227,Matrix!B:X,11,FALSE),"")</f>
        <v/>
      </c>
      <c r="M227" s="94" t="str">
        <f>IFERROR(VLOOKUP(F227,Matrix!B:H,7,FALSE)-VLOOKUP(H227,Matrix!B:H,7,FALSE),"")</f>
        <v/>
      </c>
      <c r="N227" s="95" t="str">
        <f>IFERROR(VLOOKUP(F227,Matrix!B:E,2,FALSE)-VLOOKUP(H227,Matrix!B:E,2,FALSE),"")</f>
        <v/>
      </c>
      <c r="O227" s="96" t="str">
        <f>IFERROR(VLOOKUP(F227,Matrix!B:X,14,FALSE)-VLOOKUP(H227,Matrix!B:X,14,FALSE),"")</f>
        <v/>
      </c>
      <c r="P227" s="96" t="str">
        <f>IFERROR(VLOOKUP(F227,Matrix!B:X,15,FALSE)-VLOOKUP(H227,Matrix!B:X,15,FALSE),"")</f>
        <v/>
      </c>
      <c r="Q227" s="97">
        <f t="shared" si="14"/>
        <v>0</v>
      </c>
      <c r="R227" s="97" t="str">
        <f>IFERROR(VLOOKUP(E227&amp;F227,Data!A:F,6,FALSE),"")</f>
        <v/>
      </c>
      <c r="S227" s="98">
        <f t="shared" si="15"/>
        <v>0</v>
      </c>
      <c r="T227" s="97" t="str">
        <f>IFERROR(VLOOKUP(E227&amp;H227,Data!A:F,6,FALSE),"")</f>
        <v/>
      </c>
    </row>
    <row r="228" spans="1:20" x14ac:dyDescent="0.25">
      <c r="A228" s="91" t="str">
        <f>IFERROR(AVERAGE(VLOOKUP(F228,Matrix!B:D,2,FALSE),VLOOKUP(H228,Matrix!B:D,3,FALSE)),"")</f>
        <v/>
      </c>
      <c r="B228" s="91" t="str">
        <f>IFERROR(AVERAGE(VLOOKUP(H228,Matrix!B:D,2,FALSE),VLOOKUP(F228,Matrix!B:D,3,FALSE)),"")</f>
        <v/>
      </c>
      <c r="C228" s="79">
        <f t="shared" si="13"/>
        <v>0</v>
      </c>
      <c r="D228" s="92" t="str">
        <f t="shared" si="12"/>
        <v/>
      </c>
      <c r="E228"/>
      <c r="F228"/>
      <c r="G228"/>
      <c r="H228"/>
      <c r="I228"/>
      <c r="J228"/>
      <c r="K228"/>
      <c r="L228" s="93" t="str">
        <f>IFERROR(VLOOKUP(F228,Matrix!B:X,11,FALSE)-VLOOKUP(H228,Matrix!B:X,11,FALSE),"")</f>
        <v/>
      </c>
      <c r="M228" s="94" t="str">
        <f>IFERROR(VLOOKUP(F228,Matrix!B:H,7,FALSE)-VLOOKUP(H228,Matrix!B:H,7,FALSE),"")</f>
        <v/>
      </c>
      <c r="N228" s="95" t="str">
        <f>IFERROR(VLOOKUP(F228,Matrix!B:E,2,FALSE)-VLOOKUP(H228,Matrix!B:E,2,FALSE),"")</f>
        <v/>
      </c>
      <c r="O228" s="96" t="str">
        <f>IFERROR(VLOOKUP(F228,Matrix!B:X,14,FALSE)-VLOOKUP(H228,Matrix!B:X,14,FALSE),"")</f>
        <v/>
      </c>
      <c r="P228" s="96" t="str">
        <f>IFERROR(VLOOKUP(F228,Matrix!B:X,15,FALSE)-VLOOKUP(H228,Matrix!B:X,15,FALSE),"")</f>
        <v/>
      </c>
      <c r="Q228" s="97">
        <f t="shared" si="14"/>
        <v>0</v>
      </c>
      <c r="R228" s="97" t="str">
        <f>IFERROR(VLOOKUP(E228&amp;F228,Data!A:F,6,FALSE),"")</f>
        <v/>
      </c>
      <c r="S228" s="98">
        <f t="shared" si="15"/>
        <v>0</v>
      </c>
      <c r="T228" s="97" t="str">
        <f>IFERROR(VLOOKUP(E228&amp;H228,Data!A:F,6,FALSE),"")</f>
        <v/>
      </c>
    </row>
    <row r="229" spans="1:20" x14ac:dyDescent="0.25">
      <c r="A229" s="91" t="str">
        <f>IFERROR(AVERAGE(VLOOKUP(F229,Matrix!B:D,2,FALSE),VLOOKUP(H229,Matrix!B:D,3,FALSE)),"")</f>
        <v/>
      </c>
      <c r="B229" s="91" t="str">
        <f>IFERROR(AVERAGE(VLOOKUP(H229,Matrix!B:D,2,FALSE),VLOOKUP(F229,Matrix!B:D,3,FALSE)),"")</f>
        <v/>
      </c>
      <c r="C229" s="79">
        <f t="shared" si="13"/>
        <v>0</v>
      </c>
      <c r="D229" s="92" t="str">
        <f t="shared" si="12"/>
        <v/>
      </c>
      <c r="E229"/>
      <c r="F229"/>
      <c r="G229"/>
      <c r="H229"/>
      <c r="I229"/>
      <c r="J229"/>
      <c r="K229"/>
      <c r="L229" s="93" t="str">
        <f>IFERROR(VLOOKUP(F229,Matrix!B:X,11,FALSE)-VLOOKUP(H229,Matrix!B:X,11,FALSE),"")</f>
        <v/>
      </c>
      <c r="M229" s="94" t="str">
        <f>IFERROR(VLOOKUP(F229,Matrix!B:H,7,FALSE)-VLOOKUP(H229,Matrix!B:H,7,FALSE),"")</f>
        <v/>
      </c>
      <c r="N229" s="95" t="str">
        <f>IFERROR(VLOOKUP(F229,Matrix!B:E,2,FALSE)-VLOOKUP(H229,Matrix!B:E,2,FALSE),"")</f>
        <v/>
      </c>
      <c r="O229" s="96" t="str">
        <f>IFERROR(VLOOKUP(F229,Matrix!B:X,14,FALSE)-VLOOKUP(H229,Matrix!B:X,14,FALSE),"")</f>
        <v/>
      </c>
      <c r="P229" s="96" t="str">
        <f>IFERROR(VLOOKUP(F229,Matrix!B:X,15,FALSE)-VLOOKUP(H229,Matrix!B:X,15,FALSE),"")</f>
        <v/>
      </c>
      <c r="Q229" s="97">
        <f t="shared" si="14"/>
        <v>0</v>
      </c>
      <c r="R229" s="97" t="str">
        <f>IFERROR(VLOOKUP(E229&amp;F229,Data!A:F,6,FALSE),"")</f>
        <v/>
      </c>
      <c r="S229" s="98">
        <f t="shared" si="15"/>
        <v>0</v>
      </c>
      <c r="T229" s="97" t="str">
        <f>IFERROR(VLOOKUP(E229&amp;H229,Data!A:F,6,FALSE),"")</f>
        <v/>
      </c>
    </row>
    <row r="230" spans="1:20" x14ac:dyDescent="0.25">
      <c r="A230" s="91" t="str">
        <f>IFERROR(AVERAGE(VLOOKUP(F230,Matrix!B:D,2,FALSE),VLOOKUP(H230,Matrix!B:D,3,FALSE)),"")</f>
        <v/>
      </c>
      <c r="B230" s="91" t="str">
        <f>IFERROR(AVERAGE(VLOOKUP(H230,Matrix!B:D,2,FALSE),VLOOKUP(F230,Matrix!B:D,3,FALSE)),"")</f>
        <v/>
      </c>
      <c r="C230" s="79">
        <f t="shared" si="13"/>
        <v>0</v>
      </c>
      <c r="D230" s="92" t="str">
        <f t="shared" si="12"/>
        <v/>
      </c>
      <c r="E230"/>
      <c r="F230"/>
      <c r="G230"/>
      <c r="H230"/>
      <c r="I230"/>
      <c r="J230"/>
      <c r="K230"/>
      <c r="L230" s="93" t="str">
        <f>IFERROR(VLOOKUP(F230,Matrix!B:X,11,FALSE)-VLOOKUP(H230,Matrix!B:X,11,FALSE),"")</f>
        <v/>
      </c>
      <c r="M230" s="94" t="str">
        <f>IFERROR(VLOOKUP(F230,Matrix!B:H,7,FALSE)-VLOOKUP(H230,Matrix!B:H,7,FALSE),"")</f>
        <v/>
      </c>
      <c r="N230" s="95" t="str">
        <f>IFERROR(VLOOKUP(F230,Matrix!B:E,2,FALSE)-VLOOKUP(H230,Matrix!B:E,2,FALSE),"")</f>
        <v/>
      </c>
      <c r="O230" s="96" t="str">
        <f>IFERROR(VLOOKUP(F230,Matrix!B:X,14,FALSE)-VLOOKUP(H230,Matrix!B:X,14,FALSE),"")</f>
        <v/>
      </c>
      <c r="P230" s="96" t="str">
        <f>IFERROR(VLOOKUP(F230,Matrix!B:X,15,FALSE)-VLOOKUP(H230,Matrix!B:X,15,FALSE),"")</f>
        <v/>
      </c>
      <c r="Q230" s="97">
        <f t="shared" si="14"/>
        <v>0</v>
      </c>
      <c r="R230" s="97" t="str">
        <f>IFERROR(VLOOKUP(E230&amp;F230,Data!A:F,6,FALSE),"")</f>
        <v/>
      </c>
      <c r="S230" s="98">
        <f t="shared" si="15"/>
        <v>0</v>
      </c>
      <c r="T230" s="97" t="str">
        <f>IFERROR(VLOOKUP(E230&amp;H230,Data!A:F,6,FALSE),"")</f>
        <v/>
      </c>
    </row>
    <row r="231" spans="1:20" x14ac:dyDescent="0.25">
      <c r="A231" s="91" t="str">
        <f>IFERROR(AVERAGE(VLOOKUP(F231,Matrix!B:D,2,FALSE),VLOOKUP(H231,Matrix!B:D,3,FALSE)),"")</f>
        <v/>
      </c>
      <c r="B231" s="91" t="str">
        <f>IFERROR(AVERAGE(VLOOKUP(H231,Matrix!B:D,2,FALSE),VLOOKUP(F231,Matrix!B:D,3,FALSE)),"")</f>
        <v/>
      </c>
      <c r="C231" s="79">
        <f t="shared" si="13"/>
        <v>0</v>
      </c>
      <c r="D231" s="92" t="str">
        <f t="shared" si="12"/>
        <v/>
      </c>
      <c r="E231"/>
      <c r="F231"/>
      <c r="G231"/>
      <c r="H231"/>
      <c r="I231"/>
      <c r="J231"/>
      <c r="K231"/>
      <c r="L231" s="93" t="str">
        <f>IFERROR(VLOOKUP(F231,Matrix!B:X,11,FALSE)-VLOOKUP(H231,Matrix!B:X,11,FALSE),"")</f>
        <v/>
      </c>
      <c r="M231" s="94" t="str">
        <f>IFERROR(VLOOKUP(F231,Matrix!B:H,7,FALSE)-VLOOKUP(H231,Matrix!B:H,7,FALSE),"")</f>
        <v/>
      </c>
      <c r="N231" s="95" t="str">
        <f>IFERROR(VLOOKUP(F231,Matrix!B:E,2,FALSE)-VLOOKUP(H231,Matrix!B:E,2,FALSE),"")</f>
        <v/>
      </c>
      <c r="O231" s="96" t="str">
        <f>IFERROR(VLOOKUP(F231,Matrix!B:X,14,FALSE)-VLOOKUP(H231,Matrix!B:X,14,FALSE),"")</f>
        <v/>
      </c>
      <c r="P231" s="96" t="str">
        <f>IFERROR(VLOOKUP(F231,Matrix!B:X,15,FALSE)-VLOOKUP(H231,Matrix!B:X,15,FALSE),"")</f>
        <v/>
      </c>
      <c r="Q231" s="97">
        <f t="shared" si="14"/>
        <v>0</v>
      </c>
      <c r="R231" s="97" t="str">
        <f>IFERROR(VLOOKUP(E231&amp;F231,Data!A:F,6,FALSE),"")</f>
        <v/>
      </c>
      <c r="S231" s="98">
        <f t="shared" si="15"/>
        <v>0</v>
      </c>
      <c r="T231" s="97" t="str">
        <f>IFERROR(VLOOKUP(E231&amp;H231,Data!A:F,6,FALSE),"")</f>
        <v/>
      </c>
    </row>
    <row r="232" spans="1:20" x14ac:dyDescent="0.25">
      <c r="A232" s="91" t="str">
        <f>IFERROR(AVERAGE(VLOOKUP(F232,Matrix!B:D,2,FALSE),VLOOKUP(H232,Matrix!B:D,3,FALSE)),"")</f>
        <v/>
      </c>
      <c r="B232" s="91" t="str">
        <f>IFERROR(AVERAGE(VLOOKUP(H232,Matrix!B:D,2,FALSE),VLOOKUP(F232,Matrix!B:D,3,FALSE)),"")</f>
        <v/>
      </c>
      <c r="C232" s="79">
        <f t="shared" si="13"/>
        <v>0</v>
      </c>
      <c r="D232" s="92" t="str">
        <f t="shared" si="12"/>
        <v/>
      </c>
      <c r="E232"/>
      <c r="F232"/>
      <c r="G232"/>
      <c r="H232"/>
      <c r="I232"/>
      <c r="J232"/>
      <c r="K232"/>
      <c r="L232" s="93" t="str">
        <f>IFERROR(VLOOKUP(F232,Matrix!B:X,11,FALSE)-VLOOKUP(H232,Matrix!B:X,11,FALSE),"")</f>
        <v/>
      </c>
      <c r="M232" s="94" t="str">
        <f>IFERROR(VLOOKUP(F232,Matrix!B:H,7,FALSE)-VLOOKUP(H232,Matrix!B:H,7,FALSE),"")</f>
        <v/>
      </c>
      <c r="N232" s="95" t="str">
        <f>IFERROR(VLOOKUP(F232,Matrix!B:E,2,FALSE)-VLOOKUP(H232,Matrix!B:E,2,FALSE),"")</f>
        <v/>
      </c>
      <c r="O232" s="96" t="str">
        <f>IFERROR(VLOOKUP(F232,Matrix!B:X,14,FALSE)-VLOOKUP(H232,Matrix!B:X,14,FALSE),"")</f>
        <v/>
      </c>
      <c r="P232" s="96" t="str">
        <f>IFERROR(VLOOKUP(F232,Matrix!B:X,15,FALSE)-VLOOKUP(H232,Matrix!B:X,15,FALSE),"")</f>
        <v/>
      </c>
      <c r="Q232" s="97">
        <f t="shared" si="14"/>
        <v>0</v>
      </c>
      <c r="R232" s="97" t="str">
        <f>IFERROR(VLOOKUP(E232&amp;F232,Data!A:F,6,FALSE),"")</f>
        <v/>
      </c>
      <c r="S232" s="98">
        <f t="shared" si="15"/>
        <v>0</v>
      </c>
      <c r="T232" s="97" t="str">
        <f>IFERROR(VLOOKUP(E232&amp;H232,Data!A:F,6,FALSE),"")</f>
        <v/>
      </c>
    </row>
    <row r="233" spans="1:20" x14ac:dyDescent="0.25">
      <c r="A233" s="91" t="str">
        <f>IFERROR(AVERAGE(VLOOKUP(F233,Matrix!B:D,2,FALSE),VLOOKUP(H233,Matrix!B:D,3,FALSE)),"")</f>
        <v/>
      </c>
      <c r="B233" s="91" t="str">
        <f>IFERROR(AVERAGE(VLOOKUP(H233,Matrix!B:D,2,FALSE),VLOOKUP(F233,Matrix!B:D,3,FALSE)),"")</f>
        <v/>
      </c>
      <c r="C233" s="79">
        <f t="shared" si="13"/>
        <v>0</v>
      </c>
      <c r="D233" s="92" t="str">
        <f t="shared" si="12"/>
        <v/>
      </c>
      <c r="E233"/>
      <c r="F233"/>
      <c r="G233"/>
      <c r="H233"/>
      <c r="I233"/>
      <c r="J233"/>
      <c r="K233"/>
      <c r="L233" s="93" t="str">
        <f>IFERROR(VLOOKUP(F233,Matrix!B:X,11,FALSE)-VLOOKUP(H233,Matrix!B:X,11,FALSE),"")</f>
        <v/>
      </c>
      <c r="M233" s="94" t="str">
        <f>IFERROR(VLOOKUP(F233,Matrix!B:H,7,FALSE)-VLOOKUP(H233,Matrix!B:H,7,FALSE),"")</f>
        <v/>
      </c>
      <c r="N233" s="95" t="str">
        <f>IFERROR(VLOOKUP(F233,Matrix!B:E,2,FALSE)-VLOOKUP(H233,Matrix!B:E,2,FALSE),"")</f>
        <v/>
      </c>
      <c r="O233" s="96" t="str">
        <f>IFERROR(VLOOKUP(F233,Matrix!B:X,14,FALSE)-VLOOKUP(H233,Matrix!B:X,14,FALSE),"")</f>
        <v/>
      </c>
      <c r="P233" s="96" t="str">
        <f>IFERROR(VLOOKUP(F233,Matrix!B:X,15,FALSE)-VLOOKUP(H233,Matrix!B:X,15,FALSE),"")</f>
        <v/>
      </c>
      <c r="Q233" s="97">
        <f t="shared" si="14"/>
        <v>0</v>
      </c>
      <c r="R233" s="97" t="str">
        <f>IFERROR(VLOOKUP(E233&amp;F233,Data!A:F,6,FALSE),"")</f>
        <v/>
      </c>
      <c r="S233" s="98">
        <f t="shared" si="15"/>
        <v>0</v>
      </c>
      <c r="T233" s="97" t="str">
        <f>IFERROR(VLOOKUP(E233&amp;H233,Data!A:F,6,FALSE),"")</f>
        <v/>
      </c>
    </row>
    <row r="234" spans="1:20" x14ac:dyDescent="0.25">
      <c r="A234" s="91" t="str">
        <f>IFERROR(AVERAGE(VLOOKUP(F234,Matrix!B:D,2,FALSE),VLOOKUP(H234,Matrix!B:D,3,FALSE)),"")</f>
        <v/>
      </c>
      <c r="B234" s="91" t="str">
        <f>IFERROR(AVERAGE(VLOOKUP(H234,Matrix!B:D,2,FALSE),VLOOKUP(F234,Matrix!B:D,3,FALSE)),"")</f>
        <v/>
      </c>
      <c r="C234" s="79">
        <f t="shared" si="13"/>
        <v>0</v>
      </c>
      <c r="D234" s="92" t="str">
        <f t="shared" si="12"/>
        <v/>
      </c>
      <c r="E234"/>
      <c r="F234"/>
      <c r="G234"/>
      <c r="H234"/>
      <c r="I234"/>
      <c r="J234"/>
      <c r="K234"/>
      <c r="L234" s="93" t="str">
        <f>IFERROR(VLOOKUP(F234,Matrix!B:X,11,FALSE)-VLOOKUP(H234,Matrix!B:X,11,FALSE),"")</f>
        <v/>
      </c>
      <c r="M234" s="94" t="str">
        <f>IFERROR(VLOOKUP(F234,Matrix!B:H,7,FALSE)-VLOOKUP(H234,Matrix!B:H,7,FALSE),"")</f>
        <v/>
      </c>
      <c r="N234" s="95" t="str">
        <f>IFERROR(VLOOKUP(F234,Matrix!B:E,2,FALSE)-VLOOKUP(H234,Matrix!B:E,2,FALSE),"")</f>
        <v/>
      </c>
      <c r="O234" s="96" t="str">
        <f>IFERROR(VLOOKUP(F234,Matrix!B:X,14,FALSE)-VLOOKUP(H234,Matrix!B:X,14,FALSE),"")</f>
        <v/>
      </c>
      <c r="P234" s="96" t="str">
        <f>IFERROR(VLOOKUP(F234,Matrix!B:X,15,FALSE)-VLOOKUP(H234,Matrix!B:X,15,FALSE),"")</f>
        <v/>
      </c>
      <c r="Q234" s="97">
        <f t="shared" si="14"/>
        <v>0</v>
      </c>
      <c r="R234" s="97" t="str">
        <f>IFERROR(VLOOKUP(E234&amp;F234,Data!A:F,6,FALSE),"")</f>
        <v/>
      </c>
      <c r="S234" s="98">
        <f t="shared" si="15"/>
        <v>0</v>
      </c>
      <c r="T234" s="97" t="str">
        <f>IFERROR(VLOOKUP(E234&amp;H234,Data!A:F,6,FALSE),"")</f>
        <v/>
      </c>
    </row>
    <row r="235" spans="1:20" x14ac:dyDescent="0.25">
      <c r="A235" s="91" t="str">
        <f>IFERROR(AVERAGE(VLOOKUP(F235,Matrix!B:D,2,FALSE),VLOOKUP(H235,Matrix!B:D,3,FALSE)),"")</f>
        <v/>
      </c>
      <c r="B235" s="91" t="str">
        <f>IFERROR(AVERAGE(VLOOKUP(H235,Matrix!B:D,2,FALSE),VLOOKUP(F235,Matrix!B:D,3,FALSE)),"")</f>
        <v/>
      </c>
      <c r="C235" s="79">
        <f t="shared" si="13"/>
        <v>0</v>
      </c>
      <c r="D235" s="92" t="str">
        <f t="shared" si="12"/>
        <v/>
      </c>
      <c r="E235"/>
      <c r="F235"/>
      <c r="G235"/>
      <c r="H235"/>
      <c r="I235"/>
      <c r="J235"/>
      <c r="K235"/>
      <c r="L235" s="93" t="str">
        <f>IFERROR(VLOOKUP(F235,Matrix!B:X,11,FALSE)-VLOOKUP(H235,Matrix!B:X,11,FALSE),"")</f>
        <v/>
      </c>
      <c r="M235" s="94" t="str">
        <f>IFERROR(VLOOKUP(F235,Matrix!B:H,7,FALSE)-VLOOKUP(H235,Matrix!B:H,7,FALSE),"")</f>
        <v/>
      </c>
      <c r="N235" s="95" t="str">
        <f>IFERROR(VLOOKUP(F235,Matrix!B:E,2,FALSE)-VLOOKUP(H235,Matrix!B:E,2,FALSE),"")</f>
        <v/>
      </c>
      <c r="O235" s="96" t="str">
        <f>IFERROR(VLOOKUP(F235,Matrix!B:X,14,FALSE)-VLOOKUP(H235,Matrix!B:X,14,FALSE),"")</f>
        <v/>
      </c>
      <c r="P235" s="96" t="str">
        <f>IFERROR(VLOOKUP(F235,Matrix!B:X,15,FALSE)-VLOOKUP(H235,Matrix!B:X,15,FALSE),"")</f>
        <v/>
      </c>
      <c r="Q235" s="97">
        <f t="shared" si="14"/>
        <v>0</v>
      </c>
      <c r="R235" s="97" t="str">
        <f>IFERROR(VLOOKUP(E235&amp;F235,Data!A:F,6,FALSE),"")</f>
        <v/>
      </c>
      <c r="S235" s="98">
        <f t="shared" si="15"/>
        <v>0</v>
      </c>
      <c r="T235" s="97" t="str">
        <f>IFERROR(VLOOKUP(E235&amp;H235,Data!A:F,6,FALSE),"")</f>
        <v/>
      </c>
    </row>
    <row r="236" spans="1:20" x14ac:dyDescent="0.25">
      <c r="A236" s="91" t="str">
        <f>IFERROR(AVERAGE(VLOOKUP(F236,Matrix!B:D,2,FALSE),VLOOKUP(H236,Matrix!B:D,3,FALSE)),"")</f>
        <v/>
      </c>
      <c r="B236" s="91" t="str">
        <f>IFERROR(AVERAGE(VLOOKUP(H236,Matrix!B:D,2,FALSE),VLOOKUP(F236,Matrix!B:D,3,FALSE)),"")</f>
        <v/>
      </c>
      <c r="C236" s="79">
        <f t="shared" si="13"/>
        <v>0</v>
      </c>
      <c r="D236" s="92" t="str">
        <f t="shared" si="12"/>
        <v/>
      </c>
      <c r="E236"/>
      <c r="F236"/>
      <c r="G236"/>
      <c r="H236"/>
      <c r="I236"/>
      <c r="J236"/>
      <c r="K236"/>
      <c r="L236" s="93" t="str">
        <f>IFERROR(VLOOKUP(F236,Matrix!B:X,11,FALSE)-VLOOKUP(H236,Matrix!B:X,11,FALSE),"")</f>
        <v/>
      </c>
      <c r="M236" s="94" t="str">
        <f>IFERROR(VLOOKUP(F236,Matrix!B:H,7,FALSE)-VLOOKUP(H236,Matrix!B:H,7,FALSE),"")</f>
        <v/>
      </c>
      <c r="N236" s="95" t="str">
        <f>IFERROR(VLOOKUP(F236,Matrix!B:E,2,FALSE)-VLOOKUP(H236,Matrix!B:E,2,FALSE),"")</f>
        <v/>
      </c>
      <c r="O236" s="96" t="str">
        <f>IFERROR(VLOOKUP(F236,Matrix!B:X,14,FALSE)-VLOOKUP(H236,Matrix!B:X,14,FALSE),"")</f>
        <v/>
      </c>
      <c r="P236" s="96" t="str">
        <f>IFERROR(VLOOKUP(F236,Matrix!B:X,15,FALSE)-VLOOKUP(H236,Matrix!B:X,15,FALSE),"")</f>
        <v/>
      </c>
      <c r="Q236" s="97">
        <f t="shared" si="14"/>
        <v>0</v>
      </c>
      <c r="R236" s="97" t="str">
        <f>IFERROR(VLOOKUP(E236&amp;F236,Data!A:F,6,FALSE),"")</f>
        <v/>
      </c>
      <c r="S236" s="98">
        <f t="shared" si="15"/>
        <v>0</v>
      </c>
      <c r="T236" s="97" t="str">
        <f>IFERROR(VLOOKUP(E236&amp;H236,Data!A:F,6,FALSE),"")</f>
        <v/>
      </c>
    </row>
    <row r="237" spans="1:20" x14ac:dyDescent="0.25">
      <c r="A237" s="91" t="str">
        <f>IFERROR(AVERAGE(VLOOKUP(F237,Matrix!B:D,2,FALSE),VLOOKUP(H237,Matrix!B:D,3,FALSE)),"")</f>
        <v/>
      </c>
      <c r="B237" s="91" t="str">
        <f>IFERROR(AVERAGE(VLOOKUP(H237,Matrix!B:D,2,FALSE),VLOOKUP(F237,Matrix!B:D,3,FALSE)),"")</f>
        <v/>
      </c>
      <c r="C237" s="79">
        <f t="shared" si="13"/>
        <v>0</v>
      </c>
      <c r="D237" s="92" t="str">
        <f t="shared" si="12"/>
        <v/>
      </c>
      <c r="E237"/>
      <c r="F237"/>
      <c r="G237"/>
      <c r="H237"/>
      <c r="I237"/>
      <c r="J237"/>
      <c r="K237"/>
      <c r="L237" s="93" t="str">
        <f>IFERROR(VLOOKUP(F237,Matrix!B:X,11,FALSE)-VLOOKUP(H237,Matrix!B:X,11,FALSE),"")</f>
        <v/>
      </c>
      <c r="M237" s="94" t="str">
        <f>IFERROR(VLOOKUP(F237,Matrix!B:H,7,FALSE)-VLOOKUP(H237,Matrix!B:H,7,FALSE),"")</f>
        <v/>
      </c>
      <c r="N237" s="95" t="str">
        <f>IFERROR(VLOOKUP(F237,Matrix!B:E,2,FALSE)-VLOOKUP(H237,Matrix!B:E,2,FALSE),"")</f>
        <v/>
      </c>
      <c r="O237" s="96" t="str">
        <f>IFERROR(VLOOKUP(F237,Matrix!B:X,14,FALSE)-VLOOKUP(H237,Matrix!B:X,14,FALSE),"")</f>
        <v/>
      </c>
      <c r="P237" s="96" t="str">
        <f>IFERROR(VLOOKUP(F237,Matrix!B:X,15,FALSE)-VLOOKUP(H237,Matrix!B:X,15,FALSE),"")</f>
        <v/>
      </c>
      <c r="Q237" s="97">
        <f t="shared" si="14"/>
        <v>0</v>
      </c>
      <c r="R237" s="97" t="str">
        <f>IFERROR(VLOOKUP(E237&amp;F237,Data!A:F,6,FALSE),"")</f>
        <v/>
      </c>
      <c r="S237" s="98">
        <f t="shared" si="15"/>
        <v>0</v>
      </c>
      <c r="T237" s="97" t="str">
        <f>IFERROR(VLOOKUP(E237&amp;H237,Data!A:F,6,FALSE),"")</f>
        <v/>
      </c>
    </row>
    <row r="238" spans="1:20" x14ac:dyDescent="0.25">
      <c r="A238" s="91" t="str">
        <f>IFERROR(AVERAGE(VLOOKUP(F238,Matrix!B:D,2,FALSE),VLOOKUP(H238,Matrix!B:D,3,FALSE)),"")</f>
        <v/>
      </c>
      <c r="B238" s="91" t="str">
        <f>IFERROR(AVERAGE(VLOOKUP(H238,Matrix!B:D,2,FALSE),VLOOKUP(F238,Matrix!B:D,3,FALSE)),"")</f>
        <v/>
      </c>
      <c r="C238" s="79">
        <f t="shared" si="13"/>
        <v>0</v>
      </c>
      <c r="D238" s="92" t="str">
        <f t="shared" si="12"/>
        <v/>
      </c>
      <c r="E238"/>
      <c r="F238"/>
      <c r="G238"/>
      <c r="H238"/>
      <c r="I238"/>
      <c r="J238"/>
      <c r="K238"/>
      <c r="L238" s="93" t="str">
        <f>IFERROR(VLOOKUP(F238,Matrix!B:X,11,FALSE)-VLOOKUP(H238,Matrix!B:X,11,FALSE),"")</f>
        <v/>
      </c>
      <c r="M238" s="94" t="str">
        <f>IFERROR(VLOOKUP(F238,Matrix!B:H,7,FALSE)-VLOOKUP(H238,Matrix!B:H,7,FALSE),"")</f>
        <v/>
      </c>
      <c r="N238" s="95" t="str">
        <f>IFERROR(VLOOKUP(F238,Matrix!B:E,2,FALSE)-VLOOKUP(H238,Matrix!B:E,2,FALSE),"")</f>
        <v/>
      </c>
      <c r="O238" s="96" t="str">
        <f>IFERROR(VLOOKUP(F238,Matrix!B:X,14,FALSE)-VLOOKUP(H238,Matrix!B:X,14,FALSE),"")</f>
        <v/>
      </c>
      <c r="P238" s="96" t="str">
        <f>IFERROR(VLOOKUP(F238,Matrix!B:X,15,FALSE)-VLOOKUP(H238,Matrix!B:X,15,FALSE),"")</f>
        <v/>
      </c>
      <c r="Q238" s="97">
        <f t="shared" si="14"/>
        <v>0</v>
      </c>
      <c r="R238" s="97" t="str">
        <f>IFERROR(VLOOKUP(E238&amp;F238,Data!A:F,6,FALSE),"")</f>
        <v/>
      </c>
      <c r="S238" s="98">
        <f t="shared" si="15"/>
        <v>0</v>
      </c>
      <c r="T238" s="97" t="str">
        <f>IFERROR(VLOOKUP(E238&amp;H238,Data!A:F,6,FALSE),"")</f>
        <v/>
      </c>
    </row>
    <row r="239" spans="1:20" x14ac:dyDescent="0.25">
      <c r="A239" s="91" t="str">
        <f>IFERROR(AVERAGE(VLOOKUP(F239,Matrix!B:D,2,FALSE),VLOOKUP(H239,Matrix!B:D,3,FALSE)),"")</f>
        <v/>
      </c>
      <c r="B239" s="91" t="str">
        <f>IFERROR(AVERAGE(VLOOKUP(H239,Matrix!B:D,2,FALSE),VLOOKUP(F239,Matrix!B:D,3,FALSE)),"")</f>
        <v/>
      </c>
      <c r="C239" s="79">
        <f t="shared" si="13"/>
        <v>0</v>
      </c>
      <c r="D239" s="92" t="str">
        <f t="shared" si="12"/>
        <v/>
      </c>
      <c r="E239"/>
      <c r="F239"/>
      <c r="G239"/>
      <c r="H239"/>
      <c r="I239"/>
      <c r="J239"/>
      <c r="K239"/>
      <c r="L239" s="93" t="str">
        <f>IFERROR(VLOOKUP(F239,Matrix!B:X,11,FALSE)-VLOOKUP(H239,Matrix!B:X,11,FALSE),"")</f>
        <v/>
      </c>
      <c r="M239" s="94" t="str">
        <f>IFERROR(VLOOKUP(F239,Matrix!B:H,7,FALSE)-VLOOKUP(H239,Matrix!B:H,7,FALSE),"")</f>
        <v/>
      </c>
      <c r="N239" s="95" t="str">
        <f>IFERROR(VLOOKUP(F239,Matrix!B:E,2,FALSE)-VLOOKUP(H239,Matrix!B:E,2,FALSE),"")</f>
        <v/>
      </c>
      <c r="O239" s="96" t="str">
        <f>IFERROR(VLOOKUP(F239,Matrix!B:X,14,FALSE)-VLOOKUP(H239,Matrix!B:X,14,FALSE),"")</f>
        <v/>
      </c>
      <c r="P239" s="96" t="str">
        <f>IFERROR(VLOOKUP(F239,Matrix!B:X,15,FALSE)-VLOOKUP(H239,Matrix!B:X,15,FALSE),"")</f>
        <v/>
      </c>
      <c r="Q239" s="97">
        <f t="shared" si="14"/>
        <v>0</v>
      </c>
      <c r="R239" s="97" t="str">
        <f>IFERROR(VLOOKUP(E239&amp;F239,Data!A:F,6,FALSE),"")</f>
        <v/>
      </c>
      <c r="S239" s="98">
        <f t="shared" si="15"/>
        <v>0</v>
      </c>
      <c r="T239" s="97" t="str">
        <f>IFERROR(VLOOKUP(E239&amp;H239,Data!A:F,6,FALSE),"")</f>
        <v/>
      </c>
    </row>
    <row r="240" spans="1:20" x14ac:dyDescent="0.25">
      <c r="A240" s="91" t="str">
        <f>IFERROR(AVERAGE(VLOOKUP(F240,Matrix!B:D,2,FALSE),VLOOKUP(H240,Matrix!B:D,3,FALSE)),"")</f>
        <v/>
      </c>
      <c r="B240" s="91" t="str">
        <f>IFERROR(AVERAGE(VLOOKUP(H240,Matrix!B:D,2,FALSE),VLOOKUP(F240,Matrix!B:D,3,FALSE)),"")</f>
        <v/>
      </c>
      <c r="C240" s="79">
        <f t="shared" si="13"/>
        <v>0</v>
      </c>
      <c r="D240" s="92" t="str">
        <f t="shared" si="12"/>
        <v/>
      </c>
      <c r="E240"/>
      <c r="F240"/>
      <c r="G240"/>
      <c r="H240"/>
      <c r="I240"/>
      <c r="J240"/>
      <c r="K240"/>
      <c r="L240" s="93" t="str">
        <f>IFERROR(VLOOKUP(F240,Matrix!B:X,11,FALSE)-VLOOKUP(H240,Matrix!B:X,11,FALSE),"")</f>
        <v/>
      </c>
      <c r="M240" s="94" t="str">
        <f>IFERROR(VLOOKUP(F240,Matrix!B:H,7,FALSE)-VLOOKUP(H240,Matrix!B:H,7,FALSE),"")</f>
        <v/>
      </c>
      <c r="N240" s="95" t="str">
        <f>IFERROR(VLOOKUP(F240,Matrix!B:E,2,FALSE)-VLOOKUP(H240,Matrix!B:E,2,FALSE),"")</f>
        <v/>
      </c>
      <c r="O240" s="96" t="str">
        <f>IFERROR(VLOOKUP(F240,Matrix!B:X,14,FALSE)-VLOOKUP(H240,Matrix!B:X,14,FALSE),"")</f>
        <v/>
      </c>
      <c r="P240" s="96" t="str">
        <f>IFERROR(VLOOKUP(F240,Matrix!B:X,15,FALSE)-VLOOKUP(H240,Matrix!B:X,15,FALSE),"")</f>
        <v/>
      </c>
      <c r="Q240" s="97">
        <f t="shared" si="14"/>
        <v>0</v>
      </c>
      <c r="R240" s="97" t="str">
        <f>IFERROR(VLOOKUP(E240&amp;F240,Data!A:F,6,FALSE),"")</f>
        <v/>
      </c>
      <c r="S240" s="98">
        <f t="shared" si="15"/>
        <v>0</v>
      </c>
      <c r="T240" s="97" t="str">
        <f>IFERROR(VLOOKUP(E240&amp;H240,Data!A:F,6,FALSE),"")</f>
        <v/>
      </c>
    </row>
    <row r="241" spans="1:20" x14ac:dyDescent="0.25">
      <c r="A241" s="91" t="str">
        <f>IFERROR(AVERAGE(VLOOKUP(F241,Matrix!B:D,2,FALSE),VLOOKUP(H241,Matrix!B:D,3,FALSE)),"")</f>
        <v/>
      </c>
      <c r="B241" s="91" t="str">
        <f>IFERROR(AVERAGE(VLOOKUP(H241,Matrix!B:D,2,FALSE),VLOOKUP(F241,Matrix!B:D,3,FALSE)),"")</f>
        <v/>
      </c>
      <c r="C241" s="79">
        <f t="shared" si="13"/>
        <v>0</v>
      </c>
      <c r="D241" s="92" t="str">
        <f t="shared" si="12"/>
        <v/>
      </c>
      <c r="E241"/>
      <c r="F241"/>
      <c r="G241"/>
      <c r="H241"/>
      <c r="I241"/>
      <c r="J241"/>
      <c r="K241"/>
      <c r="L241" s="93" t="str">
        <f>IFERROR(VLOOKUP(F241,Matrix!B:X,11,FALSE)-VLOOKUP(H241,Matrix!B:X,11,FALSE),"")</f>
        <v/>
      </c>
      <c r="M241" s="94" t="str">
        <f>IFERROR(VLOOKUP(F241,Matrix!B:H,7,FALSE)-VLOOKUP(H241,Matrix!B:H,7,FALSE),"")</f>
        <v/>
      </c>
      <c r="N241" s="95" t="str">
        <f>IFERROR(VLOOKUP(F241,Matrix!B:E,2,FALSE)-VLOOKUP(H241,Matrix!B:E,2,FALSE),"")</f>
        <v/>
      </c>
      <c r="O241" s="96" t="str">
        <f>IFERROR(VLOOKUP(F241,Matrix!B:X,14,FALSE)-VLOOKUP(H241,Matrix!B:X,14,FALSE),"")</f>
        <v/>
      </c>
      <c r="P241" s="96" t="str">
        <f>IFERROR(VLOOKUP(F241,Matrix!B:X,15,FALSE)-VLOOKUP(H241,Matrix!B:X,15,FALSE),"")</f>
        <v/>
      </c>
      <c r="Q241" s="97">
        <f t="shared" si="14"/>
        <v>0</v>
      </c>
      <c r="R241" s="97" t="str">
        <f>IFERROR(VLOOKUP(E241&amp;F241,Data!A:F,6,FALSE),"")</f>
        <v/>
      </c>
      <c r="S241" s="98">
        <f t="shared" si="15"/>
        <v>0</v>
      </c>
      <c r="T241" s="97" t="str">
        <f>IFERROR(VLOOKUP(E241&amp;H241,Data!A:F,6,FALSE),"")</f>
        <v/>
      </c>
    </row>
    <row r="242" spans="1:20" x14ac:dyDescent="0.25">
      <c r="A242" s="91" t="str">
        <f>IFERROR(AVERAGE(VLOOKUP(F242,Matrix!B:D,2,FALSE),VLOOKUP(H242,Matrix!B:D,3,FALSE)),"")</f>
        <v/>
      </c>
      <c r="B242" s="91" t="str">
        <f>IFERROR(AVERAGE(VLOOKUP(H242,Matrix!B:D,2,FALSE),VLOOKUP(F242,Matrix!B:D,3,FALSE)),"")</f>
        <v/>
      </c>
      <c r="C242" s="79">
        <f t="shared" si="13"/>
        <v>0</v>
      </c>
      <c r="D242" s="92" t="str">
        <f t="shared" si="12"/>
        <v/>
      </c>
      <c r="E242"/>
      <c r="F242"/>
      <c r="G242"/>
      <c r="H242"/>
      <c r="I242"/>
      <c r="J242"/>
      <c r="K242"/>
      <c r="L242" s="93" t="str">
        <f>IFERROR(VLOOKUP(F242,Matrix!B:X,11,FALSE)-VLOOKUP(H242,Matrix!B:X,11,FALSE),"")</f>
        <v/>
      </c>
      <c r="M242" s="94" t="str">
        <f>IFERROR(VLOOKUP(F242,Matrix!B:H,7,FALSE)-VLOOKUP(H242,Matrix!B:H,7,FALSE),"")</f>
        <v/>
      </c>
      <c r="N242" s="95" t="str">
        <f>IFERROR(VLOOKUP(F242,Matrix!B:E,2,FALSE)-VLOOKUP(H242,Matrix!B:E,2,FALSE),"")</f>
        <v/>
      </c>
      <c r="O242" s="96" t="str">
        <f>IFERROR(VLOOKUP(F242,Matrix!B:X,14,FALSE)-VLOOKUP(H242,Matrix!B:X,14,FALSE),"")</f>
        <v/>
      </c>
      <c r="P242" s="96" t="str">
        <f>IFERROR(VLOOKUP(F242,Matrix!B:X,15,FALSE)-VLOOKUP(H242,Matrix!B:X,15,FALSE),"")</f>
        <v/>
      </c>
      <c r="Q242" s="97">
        <f t="shared" si="14"/>
        <v>0</v>
      </c>
      <c r="R242" s="97" t="str">
        <f>IFERROR(VLOOKUP(E242&amp;F242,Data!A:F,6,FALSE),"")</f>
        <v/>
      </c>
      <c r="S242" s="98">
        <f t="shared" si="15"/>
        <v>0</v>
      </c>
      <c r="T242" s="97" t="str">
        <f>IFERROR(VLOOKUP(E242&amp;H242,Data!A:F,6,FALSE),"")</f>
        <v/>
      </c>
    </row>
    <row r="243" spans="1:20" x14ac:dyDescent="0.25">
      <c r="A243" s="91" t="str">
        <f>IFERROR(AVERAGE(VLOOKUP(F243,Matrix!B:D,2,FALSE),VLOOKUP(H243,Matrix!B:D,3,FALSE)),"")</f>
        <v/>
      </c>
      <c r="B243" s="91" t="str">
        <f>IFERROR(AVERAGE(VLOOKUP(H243,Matrix!B:D,2,FALSE),VLOOKUP(F243,Matrix!B:D,3,FALSE)),"")</f>
        <v/>
      </c>
      <c r="C243" s="79">
        <f t="shared" si="13"/>
        <v>0</v>
      </c>
      <c r="D243" s="92" t="str">
        <f t="shared" si="12"/>
        <v/>
      </c>
      <c r="E243"/>
      <c r="F243"/>
      <c r="G243"/>
      <c r="H243"/>
      <c r="I243"/>
      <c r="J243"/>
      <c r="K243"/>
      <c r="L243" s="93" t="str">
        <f>IFERROR(VLOOKUP(F243,Matrix!B:X,11,FALSE)-VLOOKUP(H243,Matrix!B:X,11,FALSE),"")</f>
        <v/>
      </c>
      <c r="M243" s="94" t="str">
        <f>IFERROR(VLOOKUP(F243,Matrix!B:H,7,FALSE)-VLOOKUP(H243,Matrix!B:H,7,FALSE),"")</f>
        <v/>
      </c>
      <c r="N243" s="95" t="str">
        <f>IFERROR(VLOOKUP(F243,Matrix!B:E,2,FALSE)-VLOOKUP(H243,Matrix!B:E,2,FALSE),"")</f>
        <v/>
      </c>
      <c r="O243" s="96" t="str">
        <f>IFERROR(VLOOKUP(F243,Matrix!B:X,14,FALSE)-VLOOKUP(H243,Matrix!B:X,14,FALSE),"")</f>
        <v/>
      </c>
      <c r="P243" s="96" t="str">
        <f>IFERROR(VLOOKUP(F243,Matrix!B:X,15,FALSE)-VLOOKUP(H243,Matrix!B:X,15,FALSE),"")</f>
        <v/>
      </c>
      <c r="Q243" s="97">
        <f t="shared" si="14"/>
        <v>0</v>
      </c>
      <c r="R243" s="97" t="str">
        <f>IFERROR(VLOOKUP(E243&amp;F243,Data!A:F,6,FALSE),"")</f>
        <v/>
      </c>
      <c r="S243" s="98">
        <f t="shared" si="15"/>
        <v>0</v>
      </c>
      <c r="T243" s="97" t="str">
        <f>IFERROR(VLOOKUP(E243&amp;H243,Data!A:F,6,FALSE),"")</f>
        <v/>
      </c>
    </row>
    <row r="244" spans="1:20" x14ac:dyDescent="0.25">
      <c r="A244" s="91" t="str">
        <f>IFERROR(AVERAGE(VLOOKUP(F244,Matrix!B:D,2,FALSE),VLOOKUP(H244,Matrix!B:D,3,FALSE)),"")</f>
        <v/>
      </c>
      <c r="B244" s="91" t="str">
        <f>IFERROR(AVERAGE(VLOOKUP(H244,Matrix!B:D,2,FALSE),VLOOKUP(F244,Matrix!B:D,3,FALSE)),"")</f>
        <v/>
      </c>
      <c r="C244" s="79">
        <f t="shared" si="13"/>
        <v>0</v>
      </c>
      <c r="D244" s="92" t="str">
        <f t="shared" si="12"/>
        <v/>
      </c>
      <c r="E244"/>
      <c r="F244"/>
      <c r="G244"/>
      <c r="H244"/>
      <c r="I244"/>
      <c r="J244"/>
      <c r="K244"/>
      <c r="L244" s="93" t="str">
        <f>IFERROR(VLOOKUP(F244,Matrix!B:X,11,FALSE)-VLOOKUP(H244,Matrix!B:X,11,FALSE),"")</f>
        <v/>
      </c>
      <c r="M244" s="94" t="str">
        <f>IFERROR(VLOOKUP(F244,Matrix!B:H,7,FALSE)-VLOOKUP(H244,Matrix!B:H,7,FALSE),"")</f>
        <v/>
      </c>
      <c r="N244" s="95" t="str">
        <f>IFERROR(VLOOKUP(F244,Matrix!B:E,2,FALSE)-VLOOKUP(H244,Matrix!B:E,2,FALSE),"")</f>
        <v/>
      </c>
      <c r="O244" s="96" t="str">
        <f>IFERROR(VLOOKUP(F244,Matrix!B:X,14,FALSE)-VLOOKUP(H244,Matrix!B:X,14,FALSE),"")</f>
        <v/>
      </c>
      <c r="P244" s="96" t="str">
        <f>IFERROR(VLOOKUP(F244,Matrix!B:X,15,FALSE)-VLOOKUP(H244,Matrix!B:X,15,FALSE),"")</f>
        <v/>
      </c>
      <c r="Q244" s="97">
        <f t="shared" si="14"/>
        <v>0</v>
      </c>
      <c r="R244" s="97" t="str">
        <f>IFERROR(VLOOKUP(E244&amp;F244,Data!A:F,6,FALSE),"")</f>
        <v/>
      </c>
      <c r="S244" s="98">
        <f t="shared" si="15"/>
        <v>0</v>
      </c>
      <c r="T244" s="97" t="str">
        <f>IFERROR(VLOOKUP(E244&amp;H244,Data!A:F,6,FALSE),"")</f>
        <v/>
      </c>
    </row>
    <row r="245" spans="1:20" x14ac:dyDescent="0.25">
      <c r="A245" s="91" t="str">
        <f>IFERROR(AVERAGE(VLOOKUP(F245,Matrix!B:D,2,FALSE),VLOOKUP(H245,Matrix!B:D,3,FALSE)),"")</f>
        <v/>
      </c>
      <c r="B245" s="91" t="str">
        <f>IFERROR(AVERAGE(VLOOKUP(H245,Matrix!B:D,2,FALSE),VLOOKUP(F245,Matrix!B:D,3,FALSE)),"")</f>
        <v/>
      </c>
      <c r="C245" s="79">
        <f t="shared" si="13"/>
        <v>0</v>
      </c>
      <c r="D245" s="92" t="str">
        <f t="shared" si="12"/>
        <v/>
      </c>
      <c r="E245"/>
      <c r="F245"/>
      <c r="G245"/>
      <c r="H245"/>
      <c r="I245"/>
      <c r="J245"/>
      <c r="K245"/>
      <c r="L245" s="93" t="str">
        <f>IFERROR(VLOOKUP(F245,Matrix!B:X,11,FALSE)-VLOOKUP(H245,Matrix!B:X,11,FALSE),"")</f>
        <v/>
      </c>
      <c r="M245" s="94" t="str">
        <f>IFERROR(VLOOKUP(F245,Matrix!B:H,7,FALSE)-VLOOKUP(H245,Matrix!B:H,7,FALSE),"")</f>
        <v/>
      </c>
      <c r="N245" s="95" t="str">
        <f>IFERROR(VLOOKUP(F245,Matrix!B:E,2,FALSE)-VLOOKUP(H245,Matrix!B:E,2,FALSE),"")</f>
        <v/>
      </c>
      <c r="O245" s="96" t="str">
        <f>IFERROR(VLOOKUP(F245,Matrix!B:X,14,FALSE)-VLOOKUP(H245,Matrix!B:X,14,FALSE),"")</f>
        <v/>
      </c>
      <c r="P245" s="96" t="str">
        <f>IFERROR(VLOOKUP(F245,Matrix!B:X,15,FALSE)-VLOOKUP(H245,Matrix!B:X,15,FALSE),"")</f>
        <v/>
      </c>
      <c r="Q245" s="97">
        <f t="shared" si="14"/>
        <v>0</v>
      </c>
      <c r="R245" s="97" t="str">
        <f>IFERROR(VLOOKUP(E245&amp;F245,Data!A:F,6,FALSE),"")</f>
        <v/>
      </c>
      <c r="S245" s="98">
        <f t="shared" si="15"/>
        <v>0</v>
      </c>
      <c r="T245" s="97" t="str">
        <f>IFERROR(VLOOKUP(E245&amp;H245,Data!A:F,6,FALSE),"")</f>
        <v/>
      </c>
    </row>
    <row r="246" spans="1:20" x14ac:dyDescent="0.25">
      <c r="A246" s="91" t="str">
        <f>IFERROR(AVERAGE(VLOOKUP(F246,Matrix!B:D,2,FALSE),VLOOKUP(H246,Matrix!B:D,3,FALSE)),"")</f>
        <v/>
      </c>
      <c r="B246" s="91" t="str">
        <f>IFERROR(AVERAGE(VLOOKUP(H246,Matrix!B:D,2,FALSE),VLOOKUP(F246,Matrix!B:D,3,FALSE)),"")</f>
        <v/>
      </c>
      <c r="C246" s="79">
        <f t="shared" si="13"/>
        <v>0</v>
      </c>
      <c r="D246" s="92" t="str">
        <f t="shared" si="12"/>
        <v/>
      </c>
      <c r="E246"/>
      <c r="F246"/>
      <c r="G246"/>
      <c r="H246"/>
      <c r="I246"/>
      <c r="J246"/>
      <c r="K246"/>
      <c r="L246" s="93" t="str">
        <f>IFERROR(VLOOKUP(F246,Matrix!B:X,11,FALSE)-VLOOKUP(H246,Matrix!B:X,11,FALSE),"")</f>
        <v/>
      </c>
      <c r="M246" s="94" t="str">
        <f>IFERROR(VLOOKUP(F246,Matrix!B:H,7,FALSE)-VLOOKUP(H246,Matrix!B:H,7,FALSE),"")</f>
        <v/>
      </c>
      <c r="N246" s="95" t="str">
        <f>IFERROR(VLOOKUP(F246,Matrix!B:E,2,FALSE)-VLOOKUP(H246,Matrix!B:E,2,FALSE),"")</f>
        <v/>
      </c>
      <c r="O246" s="96" t="str">
        <f>IFERROR(VLOOKUP(F246,Matrix!B:X,14,FALSE)-VLOOKUP(H246,Matrix!B:X,14,FALSE),"")</f>
        <v/>
      </c>
      <c r="P246" s="96" t="str">
        <f>IFERROR(VLOOKUP(F246,Matrix!B:X,15,FALSE)-VLOOKUP(H246,Matrix!B:X,15,FALSE),"")</f>
        <v/>
      </c>
      <c r="Q246" s="97">
        <f t="shared" si="14"/>
        <v>0</v>
      </c>
      <c r="R246" s="97" t="str">
        <f>IFERROR(VLOOKUP(E246&amp;F246,Data!A:F,6,FALSE),"")</f>
        <v/>
      </c>
      <c r="S246" s="98">
        <f t="shared" si="15"/>
        <v>0</v>
      </c>
      <c r="T246" s="97" t="str">
        <f>IFERROR(VLOOKUP(E246&amp;H246,Data!A:F,6,FALSE),"")</f>
        <v/>
      </c>
    </row>
    <row r="247" spans="1:20" x14ac:dyDescent="0.25">
      <c r="A247" s="91" t="str">
        <f>IFERROR(AVERAGE(VLOOKUP(F247,Matrix!B:D,2,FALSE),VLOOKUP(H247,Matrix!B:D,3,FALSE)),"")</f>
        <v/>
      </c>
      <c r="B247" s="91" t="str">
        <f>IFERROR(AVERAGE(VLOOKUP(H247,Matrix!B:D,2,FALSE),VLOOKUP(F247,Matrix!B:D,3,FALSE)),"")</f>
        <v/>
      </c>
      <c r="C247" s="79">
        <f t="shared" si="13"/>
        <v>0</v>
      </c>
      <c r="D247" s="92" t="str">
        <f t="shared" si="12"/>
        <v/>
      </c>
      <c r="E247"/>
      <c r="F247"/>
      <c r="G247"/>
      <c r="H247"/>
      <c r="I247"/>
      <c r="J247"/>
      <c r="K247"/>
      <c r="L247" s="93" t="str">
        <f>IFERROR(VLOOKUP(F247,Matrix!B:X,11,FALSE)-VLOOKUP(H247,Matrix!B:X,11,FALSE),"")</f>
        <v/>
      </c>
      <c r="M247" s="94" t="str">
        <f>IFERROR(VLOOKUP(F247,Matrix!B:H,7,FALSE)-VLOOKUP(H247,Matrix!B:H,7,FALSE),"")</f>
        <v/>
      </c>
      <c r="N247" s="95" t="str">
        <f>IFERROR(VLOOKUP(F247,Matrix!B:E,2,FALSE)-VLOOKUP(H247,Matrix!B:E,2,FALSE),"")</f>
        <v/>
      </c>
      <c r="O247" s="96" t="str">
        <f>IFERROR(VLOOKUP(F247,Matrix!B:X,14,FALSE)-VLOOKUP(H247,Matrix!B:X,14,FALSE),"")</f>
        <v/>
      </c>
      <c r="P247" s="96" t="str">
        <f>IFERROR(VLOOKUP(F247,Matrix!B:X,15,FALSE)-VLOOKUP(H247,Matrix!B:X,15,FALSE),"")</f>
        <v/>
      </c>
      <c r="Q247" s="97">
        <f t="shared" si="14"/>
        <v>0</v>
      </c>
      <c r="R247" s="97" t="str">
        <f>IFERROR(VLOOKUP(E247&amp;F247,Data!A:F,6,FALSE),"")</f>
        <v/>
      </c>
      <c r="S247" s="98">
        <f t="shared" si="15"/>
        <v>0</v>
      </c>
      <c r="T247" s="97" t="str">
        <f>IFERROR(VLOOKUP(E247&amp;H247,Data!A:F,6,FALSE),"")</f>
        <v/>
      </c>
    </row>
    <row r="248" spans="1:20" x14ac:dyDescent="0.25">
      <c r="A248" s="91" t="str">
        <f>IFERROR(AVERAGE(VLOOKUP(F248,Matrix!B:D,2,FALSE),VLOOKUP(H248,Matrix!B:D,3,FALSE)),"")</f>
        <v/>
      </c>
      <c r="B248" s="91" t="str">
        <f>IFERROR(AVERAGE(VLOOKUP(H248,Matrix!B:D,2,FALSE),VLOOKUP(F248,Matrix!B:D,3,FALSE)),"")</f>
        <v/>
      </c>
      <c r="C248" s="79">
        <f t="shared" si="13"/>
        <v>0</v>
      </c>
      <c r="D248" s="92" t="str">
        <f t="shared" si="12"/>
        <v/>
      </c>
      <c r="E248"/>
      <c r="F248"/>
      <c r="G248"/>
      <c r="H248"/>
      <c r="I248"/>
      <c r="J248"/>
      <c r="K248"/>
      <c r="L248" s="93" t="str">
        <f>IFERROR(VLOOKUP(F248,Matrix!B:X,11,FALSE)-VLOOKUP(H248,Matrix!B:X,11,FALSE),"")</f>
        <v/>
      </c>
      <c r="M248" s="94" t="str">
        <f>IFERROR(VLOOKUP(F248,Matrix!B:H,7,FALSE)-VLOOKUP(H248,Matrix!B:H,7,FALSE),"")</f>
        <v/>
      </c>
      <c r="N248" s="95" t="str">
        <f>IFERROR(VLOOKUP(F248,Matrix!B:E,2,FALSE)-VLOOKUP(H248,Matrix!B:E,2,FALSE),"")</f>
        <v/>
      </c>
      <c r="O248" s="96" t="str">
        <f>IFERROR(VLOOKUP(F248,Matrix!B:X,14,FALSE)-VLOOKUP(H248,Matrix!B:X,14,FALSE),"")</f>
        <v/>
      </c>
      <c r="P248" s="96" t="str">
        <f>IFERROR(VLOOKUP(F248,Matrix!B:X,15,FALSE)-VLOOKUP(H248,Matrix!B:X,15,FALSE),"")</f>
        <v/>
      </c>
      <c r="Q248" s="97">
        <f t="shared" si="14"/>
        <v>0</v>
      </c>
      <c r="R248" s="97" t="str">
        <f>IFERROR(VLOOKUP(E248&amp;F248,Data!A:F,6,FALSE),"")</f>
        <v/>
      </c>
      <c r="S248" s="98">
        <f t="shared" si="15"/>
        <v>0</v>
      </c>
      <c r="T248" s="97" t="str">
        <f>IFERROR(VLOOKUP(E248&amp;H248,Data!A:F,6,FALSE),"")</f>
        <v/>
      </c>
    </row>
    <row r="249" spans="1:20" x14ac:dyDescent="0.25">
      <c r="A249" s="91" t="str">
        <f>IFERROR(AVERAGE(VLOOKUP(F249,Matrix!B:D,2,FALSE),VLOOKUP(H249,Matrix!B:D,3,FALSE)),"")</f>
        <v/>
      </c>
      <c r="B249" s="91" t="str">
        <f>IFERROR(AVERAGE(VLOOKUP(H249,Matrix!B:D,2,FALSE),VLOOKUP(F249,Matrix!B:D,3,FALSE)),"")</f>
        <v/>
      </c>
      <c r="C249" s="79">
        <f t="shared" si="13"/>
        <v>0</v>
      </c>
      <c r="D249" s="92" t="str">
        <f t="shared" si="12"/>
        <v/>
      </c>
      <c r="E249"/>
      <c r="F249"/>
      <c r="G249"/>
      <c r="H249"/>
      <c r="I249"/>
      <c r="J249"/>
      <c r="K249"/>
      <c r="L249" s="93" t="str">
        <f>IFERROR(VLOOKUP(F249,Matrix!B:X,11,FALSE)-VLOOKUP(H249,Matrix!B:X,11,FALSE),"")</f>
        <v/>
      </c>
      <c r="M249" s="94" t="str">
        <f>IFERROR(VLOOKUP(F249,Matrix!B:H,7,FALSE)-VLOOKUP(H249,Matrix!B:H,7,FALSE),"")</f>
        <v/>
      </c>
      <c r="N249" s="95" t="str">
        <f>IFERROR(VLOOKUP(F249,Matrix!B:E,2,FALSE)-VLOOKUP(H249,Matrix!B:E,2,FALSE),"")</f>
        <v/>
      </c>
      <c r="O249" s="96" t="str">
        <f>IFERROR(VLOOKUP(F249,Matrix!B:X,14,FALSE)-VLOOKUP(H249,Matrix!B:X,14,FALSE),"")</f>
        <v/>
      </c>
      <c r="P249" s="96" t="str">
        <f>IFERROR(VLOOKUP(F249,Matrix!B:X,15,FALSE)-VLOOKUP(H249,Matrix!B:X,15,FALSE),"")</f>
        <v/>
      </c>
      <c r="Q249" s="97">
        <f t="shared" si="14"/>
        <v>0</v>
      </c>
      <c r="R249" s="97" t="str">
        <f>IFERROR(VLOOKUP(E249&amp;F249,Data!A:F,6,FALSE),"")</f>
        <v/>
      </c>
      <c r="S249" s="98">
        <f t="shared" si="15"/>
        <v>0</v>
      </c>
      <c r="T249" s="97" t="str">
        <f>IFERROR(VLOOKUP(E249&amp;H249,Data!A:F,6,FALSE),"")</f>
        <v/>
      </c>
    </row>
    <row r="250" spans="1:20" x14ac:dyDescent="0.25">
      <c r="A250" s="91" t="str">
        <f>IFERROR(AVERAGE(VLOOKUP(F250,Matrix!B:D,2,FALSE),VLOOKUP(H250,Matrix!B:D,3,FALSE)),"")</f>
        <v/>
      </c>
      <c r="B250" s="91" t="str">
        <f>IFERROR(AVERAGE(VLOOKUP(H250,Matrix!B:D,2,FALSE),VLOOKUP(F250,Matrix!B:D,3,FALSE)),"")</f>
        <v/>
      </c>
      <c r="C250" s="79">
        <f t="shared" si="13"/>
        <v>0</v>
      </c>
      <c r="D250" s="92" t="str">
        <f t="shared" si="12"/>
        <v/>
      </c>
      <c r="E250"/>
      <c r="F250"/>
      <c r="G250"/>
      <c r="H250"/>
      <c r="I250"/>
      <c r="J250"/>
      <c r="K250"/>
      <c r="L250" s="93" t="str">
        <f>IFERROR(VLOOKUP(F250,Matrix!B:X,11,FALSE)-VLOOKUP(H250,Matrix!B:X,11,FALSE),"")</f>
        <v/>
      </c>
      <c r="M250" s="94" t="str">
        <f>IFERROR(VLOOKUP(F250,Matrix!B:H,7,FALSE)-VLOOKUP(H250,Matrix!B:H,7,FALSE),"")</f>
        <v/>
      </c>
      <c r="N250" s="95" t="str">
        <f>IFERROR(VLOOKUP(F250,Matrix!B:E,2,FALSE)-VLOOKUP(H250,Matrix!B:E,2,FALSE),"")</f>
        <v/>
      </c>
      <c r="O250" s="96" t="str">
        <f>IFERROR(VLOOKUP(F250,Matrix!B:X,14,FALSE)-VLOOKUP(H250,Matrix!B:X,14,FALSE),"")</f>
        <v/>
      </c>
      <c r="P250" s="96" t="str">
        <f>IFERROR(VLOOKUP(F250,Matrix!B:X,15,FALSE)-VLOOKUP(H250,Matrix!B:X,15,FALSE),"")</f>
        <v/>
      </c>
      <c r="Q250" s="97">
        <f t="shared" si="14"/>
        <v>0</v>
      </c>
      <c r="R250" s="97" t="str">
        <f>IFERROR(VLOOKUP(E250&amp;F250,Data!A:F,6,FALSE),"")</f>
        <v/>
      </c>
      <c r="S250" s="98">
        <f t="shared" si="15"/>
        <v>0</v>
      </c>
      <c r="T250" s="97" t="str">
        <f>IFERROR(VLOOKUP(E250&amp;H250,Data!A:F,6,FALSE),"")</f>
        <v/>
      </c>
    </row>
    <row r="251" spans="1:20" x14ac:dyDescent="0.25">
      <c r="A251" s="91" t="str">
        <f>IFERROR(AVERAGE(VLOOKUP(F251,Matrix!B:D,2,FALSE),VLOOKUP(H251,Matrix!B:D,3,FALSE)),"")</f>
        <v/>
      </c>
      <c r="B251" s="91" t="str">
        <f>IFERROR(AVERAGE(VLOOKUP(H251,Matrix!B:D,2,FALSE),VLOOKUP(F251,Matrix!B:D,3,FALSE)),"")</f>
        <v/>
      </c>
      <c r="C251" s="79">
        <f t="shared" si="13"/>
        <v>0</v>
      </c>
      <c r="D251" s="92" t="str">
        <f t="shared" si="12"/>
        <v/>
      </c>
      <c r="E251"/>
      <c r="F251"/>
      <c r="G251"/>
      <c r="H251"/>
      <c r="I251"/>
      <c r="J251"/>
      <c r="K251"/>
      <c r="L251" s="93" t="str">
        <f>IFERROR(VLOOKUP(F251,Matrix!B:X,11,FALSE)-VLOOKUP(H251,Matrix!B:X,11,FALSE),"")</f>
        <v/>
      </c>
      <c r="M251" s="94" t="str">
        <f>IFERROR(VLOOKUP(F251,Matrix!B:H,7,FALSE)-VLOOKUP(H251,Matrix!B:H,7,FALSE),"")</f>
        <v/>
      </c>
      <c r="N251" s="95" t="str">
        <f>IFERROR(VLOOKUP(F251,Matrix!B:E,2,FALSE)-VLOOKUP(H251,Matrix!B:E,2,FALSE),"")</f>
        <v/>
      </c>
      <c r="O251" s="96" t="str">
        <f>IFERROR(VLOOKUP(F251,Matrix!B:X,14,FALSE)-VLOOKUP(H251,Matrix!B:X,14,FALSE),"")</f>
        <v/>
      </c>
      <c r="P251" s="96" t="str">
        <f>IFERROR(VLOOKUP(F251,Matrix!B:X,15,FALSE)-VLOOKUP(H251,Matrix!B:X,15,FALSE),"")</f>
        <v/>
      </c>
      <c r="Q251" s="97">
        <f t="shared" si="14"/>
        <v>0</v>
      </c>
      <c r="R251" s="97" t="str">
        <f>IFERROR(VLOOKUP(E251&amp;F251,Data!A:F,6,FALSE),"")</f>
        <v/>
      </c>
      <c r="S251" s="98">
        <f t="shared" si="15"/>
        <v>0</v>
      </c>
      <c r="T251" s="97" t="str">
        <f>IFERROR(VLOOKUP(E251&amp;H251,Data!A:F,6,FALSE),"")</f>
        <v/>
      </c>
    </row>
    <row r="252" spans="1:20" x14ac:dyDescent="0.25">
      <c r="A252" s="91" t="str">
        <f>IFERROR(AVERAGE(VLOOKUP(F252,Matrix!B:D,2,FALSE),VLOOKUP(H252,Matrix!B:D,3,FALSE)),"")</f>
        <v/>
      </c>
      <c r="B252" s="91" t="str">
        <f>IFERROR(AVERAGE(VLOOKUP(H252,Matrix!B:D,2,FALSE),VLOOKUP(F252,Matrix!B:D,3,FALSE)),"")</f>
        <v/>
      </c>
      <c r="C252" s="79">
        <f t="shared" si="13"/>
        <v>0</v>
      </c>
      <c r="D252" s="92" t="str">
        <f t="shared" si="12"/>
        <v/>
      </c>
      <c r="E252"/>
      <c r="F252"/>
      <c r="G252"/>
      <c r="H252"/>
      <c r="I252"/>
      <c r="J252"/>
      <c r="K252"/>
      <c r="L252" s="93" t="str">
        <f>IFERROR(VLOOKUP(F252,Matrix!B:X,11,FALSE)-VLOOKUP(H252,Matrix!B:X,11,FALSE),"")</f>
        <v/>
      </c>
      <c r="M252" s="94" t="str">
        <f>IFERROR(VLOOKUP(F252,Matrix!B:H,7,FALSE)-VLOOKUP(H252,Matrix!B:H,7,FALSE),"")</f>
        <v/>
      </c>
      <c r="N252" s="95" t="str">
        <f>IFERROR(VLOOKUP(F252,Matrix!B:E,2,FALSE)-VLOOKUP(H252,Matrix!B:E,2,FALSE),"")</f>
        <v/>
      </c>
      <c r="O252" s="96" t="str">
        <f>IFERROR(VLOOKUP(F252,Matrix!B:X,14,FALSE)-VLOOKUP(H252,Matrix!B:X,14,FALSE),"")</f>
        <v/>
      </c>
      <c r="P252" s="96" t="str">
        <f>IFERROR(VLOOKUP(F252,Matrix!B:X,15,FALSE)-VLOOKUP(H252,Matrix!B:X,15,FALSE),"")</f>
        <v/>
      </c>
      <c r="Q252" s="97">
        <f t="shared" si="14"/>
        <v>0</v>
      </c>
      <c r="R252" s="97" t="str">
        <f>IFERROR(VLOOKUP(E252&amp;F252,Data!A:F,6,FALSE),"")</f>
        <v/>
      </c>
      <c r="S252" s="98">
        <f t="shared" si="15"/>
        <v>0</v>
      </c>
      <c r="T252" s="97" t="str">
        <f>IFERROR(VLOOKUP(E252&amp;H252,Data!A:F,6,FALSE),"")</f>
        <v/>
      </c>
    </row>
    <row r="253" spans="1:20" x14ac:dyDescent="0.25">
      <c r="A253" s="91" t="str">
        <f>IFERROR(AVERAGE(VLOOKUP(F253,Matrix!B:D,2,FALSE),VLOOKUP(H253,Matrix!B:D,3,FALSE)),"")</f>
        <v/>
      </c>
      <c r="B253" s="91" t="str">
        <f>IFERROR(AVERAGE(VLOOKUP(H253,Matrix!B:D,2,FALSE),VLOOKUP(F253,Matrix!B:D,3,FALSE)),"")</f>
        <v/>
      </c>
      <c r="C253" s="79">
        <f t="shared" si="13"/>
        <v>0</v>
      </c>
      <c r="D253" s="92" t="str">
        <f t="shared" si="12"/>
        <v/>
      </c>
      <c r="E253"/>
      <c r="F253"/>
      <c r="G253"/>
      <c r="H253"/>
      <c r="I253"/>
      <c r="J253"/>
      <c r="K253"/>
      <c r="L253" s="93" t="str">
        <f>IFERROR(VLOOKUP(F253,Matrix!B:X,11,FALSE)-VLOOKUP(H253,Matrix!B:X,11,FALSE),"")</f>
        <v/>
      </c>
      <c r="M253" s="94" t="str">
        <f>IFERROR(VLOOKUP(F253,Matrix!B:H,7,FALSE)-VLOOKUP(H253,Matrix!B:H,7,FALSE),"")</f>
        <v/>
      </c>
      <c r="N253" s="95" t="str">
        <f>IFERROR(VLOOKUP(F253,Matrix!B:E,2,FALSE)-VLOOKUP(H253,Matrix!B:E,2,FALSE),"")</f>
        <v/>
      </c>
      <c r="O253" s="96" t="str">
        <f>IFERROR(VLOOKUP(F253,Matrix!B:X,14,FALSE)-VLOOKUP(H253,Matrix!B:X,14,FALSE),"")</f>
        <v/>
      </c>
      <c r="P253" s="96" t="str">
        <f>IFERROR(VLOOKUP(F253,Matrix!B:X,15,FALSE)-VLOOKUP(H253,Matrix!B:X,15,FALSE),"")</f>
        <v/>
      </c>
      <c r="Q253" s="97">
        <f t="shared" si="14"/>
        <v>0</v>
      </c>
      <c r="R253" s="97" t="str">
        <f>IFERROR(VLOOKUP(E253&amp;F253,Data!A:F,6,FALSE),"")</f>
        <v/>
      </c>
      <c r="S253" s="98">
        <f t="shared" si="15"/>
        <v>0</v>
      </c>
      <c r="T253" s="97" t="str">
        <f>IFERROR(VLOOKUP(E253&amp;H253,Data!A:F,6,FALSE),"")</f>
        <v/>
      </c>
    </row>
    <row r="254" spans="1:20" x14ac:dyDescent="0.25">
      <c r="A254" s="91" t="str">
        <f>IFERROR(AVERAGE(VLOOKUP(F254,Matrix!B:D,2,FALSE),VLOOKUP(H254,Matrix!B:D,3,FALSE)),"")</f>
        <v/>
      </c>
      <c r="B254" s="91" t="str">
        <f>IFERROR(AVERAGE(VLOOKUP(H254,Matrix!B:D,2,FALSE),VLOOKUP(F254,Matrix!B:D,3,FALSE)),"")</f>
        <v/>
      </c>
      <c r="C254" s="79">
        <f t="shared" si="13"/>
        <v>0</v>
      </c>
      <c r="D254" s="92" t="str">
        <f t="shared" si="12"/>
        <v/>
      </c>
      <c r="E254"/>
      <c r="F254"/>
      <c r="G254"/>
      <c r="H254"/>
      <c r="I254"/>
      <c r="J254"/>
      <c r="K254"/>
      <c r="L254" s="93" t="str">
        <f>IFERROR(VLOOKUP(F254,Matrix!B:X,11,FALSE)-VLOOKUP(H254,Matrix!B:X,11,FALSE),"")</f>
        <v/>
      </c>
      <c r="M254" s="94" t="str">
        <f>IFERROR(VLOOKUP(F254,Matrix!B:H,7,FALSE)-VLOOKUP(H254,Matrix!B:H,7,FALSE),"")</f>
        <v/>
      </c>
      <c r="N254" s="95" t="str">
        <f>IFERROR(VLOOKUP(F254,Matrix!B:E,2,FALSE)-VLOOKUP(H254,Matrix!B:E,2,FALSE),"")</f>
        <v/>
      </c>
      <c r="O254" s="96" t="str">
        <f>IFERROR(VLOOKUP(F254,Matrix!B:X,14,FALSE)-VLOOKUP(H254,Matrix!B:X,14,FALSE),"")</f>
        <v/>
      </c>
      <c r="P254" s="96" t="str">
        <f>IFERROR(VLOOKUP(F254,Matrix!B:X,15,FALSE)-VLOOKUP(H254,Matrix!B:X,15,FALSE),"")</f>
        <v/>
      </c>
      <c r="Q254" s="97">
        <f t="shared" si="14"/>
        <v>0</v>
      </c>
      <c r="R254" s="97" t="str">
        <f>IFERROR(VLOOKUP(E254&amp;F254,Data!A:F,6,FALSE),"")</f>
        <v/>
      </c>
      <c r="S254" s="98">
        <f t="shared" si="15"/>
        <v>0</v>
      </c>
      <c r="T254" s="97" t="str">
        <f>IFERROR(VLOOKUP(E254&amp;H254,Data!A:F,6,FALSE),"")</f>
        <v/>
      </c>
    </row>
    <row r="255" spans="1:20" x14ac:dyDescent="0.25">
      <c r="A255" s="91" t="str">
        <f>IFERROR(AVERAGE(VLOOKUP(F255,Matrix!B:D,2,FALSE),VLOOKUP(H255,Matrix!B:D,3,FALSE)),"")</f>
        <v/>
      </c>
      <c r="B255" s="91" t="str">
        <f>IFERROR(AVERAGE(VLOOKUP(H255,Matrix!B:D,2,FALSE),VLOOKUP(F255,Matrix!B:D,3,FALSE)),"")</f>
        <v/>
      </c>
      <c r="C255" s="79">
        <f t="shared" si="13"/>
        <v>0</v>
      </c>
      <c r="D255" s="92" t="str">
        <f t="shared" si="12"/>
        <v/>
      </c>
      <c r="E255"/>
      <c r="F255"/>
      <c r="G255"/>
      <c r="H255"/>
      <c r="I255"/>
      <c r="J255"/>
      <c r="K255"/>
      <c r="L255" s="93" t="str">
        <f>IFERROR(VLOOKUP(F255,Matrix!B:X,11,FALSE)-VLOOKUP(H255,Matrix!B:X,11,FALSE),"")</f>
        <v/>
      </c>
      <c r="M255" s="94" t="str">
        <f>IFERROR(VLOOKUP(F255,Matrix!B:H,7,FALSE)-VLOOKUP(H255,Matrix!B:H,7,FALSE),"")</f>
        <v/>
      </c>
      <c r="N255" s="95" t="str">
        <f>IFERROR(VLOOKUP(F255,Matrix!B:E,2,FALSE)-VLOOKUP(H255,Matrix!B:E,2,FALSE),"")</f>
        <v/>
      </c>
      <c r="O255" s="96" t="str">
        <f>IFERROR(VLOOKUP(F255,Matrix!B:X,14,FALSE)-VLOOKUP(H255,Matrix!B:X,14,FALSE),"")</f>
        <v/>
      </c>
      <c r="P255" s="96" t="str">
        <f>IFERROR(VLOOKUP(F255,Matrix!B:X,15,FALSE)-VLOOKUP(H255,Matrix!B:X,15,FALSE),"")</f>
        <v/>
      </c>
      <c r="Q255" s="97">
        <f t="shared" si="14"/>
        <v>0</v>
      </c>
      <c r="R255" s="97" t="str">
        <f>IFERROR(VLOOKUP(E255&amp;F255,Data!A:F,6,FALSE),"")</f>
        <v/>
      </c>
      <c r="S255" s="98">
        <f t="shared" si="15"/>
        <v>0</v>
      </c>
      <c r="T255" s="97" t="str">
        <f>IFERROR(VLOOKUP(E255&amp;H255,Data!A:F,6,FALSE),"")</f>
        <v/>
      </c>
    </row>
    <row r="256" spans="1:20" x14ac:dyDescent="0.25">
      <c r="A256" s="91" t="str">
        <f>IFERROR(AVERAGE(VLOOKUP(F256,Matrix!B:D,2,FALSE),VLOOKUP(H256,Matrix!B:D,3,FALSE)),"")</f>
        <v/>
      </c>
      <c r="B256" s="91" t="str">
        <f>IFERROR(AVERAGE(VLOOKUP(H256,Matrix!B:D,2,FALSE),VLOOKUP(F256,Matrix!B:D,3,FALSE)),"")</f>
        <v/>
      </c>
      <c r="C256" s="79">
        <f t="shared" si="13"/>
        <v>0</v>
      </c>
      <c r="D256" s="92" t="str">
        <f t="shared" si="12"/>
        <v/>
      </c>
      <c r="E256"/>
      <c r="F256"/>
      <c r="G256"/>
      <c r="H256"/>
      <c r="I256"/>
      <c r="J256"/>
      <c r="K256"/>
      <c r="L256" s="93" t="str">
        <f>IFERROR(VLOOKUP(F256,Matrix!B:X,11,FALSE)-VLOOKUP(H256,Matrix!B:X,11,FALSE),"")</f>
        <v/>
      </c>
      <c r="M256" s="94" t="str">
        <f>IFERROR(VLOOKUP(F256,Matrix!B:H,7,FALSE)-VLOOKUP(H256,Matrix!B:H,7,FALSE),"")</f>
        <v/>
      </c>
      <c r="N256" s="95" t="str">
        <f>IFERROR(VLOOKUP(F256,Matrix!B:E,2,FALSE)-VLOOKUP(H256,Matrix!B:E,2,FALSE),"")</f>
        <v/>
      </c>
      <c r="O256" s="96" t="str">
        <f>IFERROR(VLOOKUP(F256,Matrix!B:X,14,FALSE)-VLOOKUP(H256,Matrix!B:X,14,FALSE),"")</f>
        <v/>
      </c>
      <c r="P256" s="96" t="str">
        <f>IFERROR(VLOOKUP(F256,Matrix!B:X,15,FALSE)-VLOOKUP(H256,Matrix!B:X,15,FALSE),"")</f>
        <v/>
      </c>
      <c r="Q256" s="97">
        <f t="shared" si="14"/>
        <v>0</v>
      </c>
      <c r="R256" s="97" t="str">
        <f>IFERROR(VLOOKUP(E256&amp;F256,Data!A:F,6,FALSE),"")</f>
        <v/>
      </c>
      <c r="S256" s="98">
        <f t="shared" si="15"/>
        <v>0</v>
      </c>
      <c r="T256" s="97" t="str">
        <f>IFERROR(VLOOKUP(E256&amp;H256,Data!A:F,6,FALSE),"")</f>
        <v/>
      </c>
    </row>
    <row r="257" spans="1:20" x14ac:dyDescent="0.25">
      <c r="A257" s="91" t="str">
        <f>IFERROR(AVERAGE(VLOOKUP(F257,Matrix!B:D,2,FALSE),VLOOKUP(H257,Matrix!B:D,3,FALSE)),"")</f>
        <v/>
      </c>
      <c r="B257" s="91" t="str">
        <f>IFERROR(AVERAGE(VLOOKUP(H257,Matrix!B:D,2,FALSE),VLOOKUP(F257,Matrix!B:D,3,FALSE)),"")</f>
        <v/>
      </c>
      <c r="C257" s="79">
        <f t="shared" si="13"/>
        <v>0</v>
      </c>
      <c r="D257" s="92" t="str">
        <f t="shared" si="12"/>
        <v/>
      </c>
      <c r="E257"/>
      <c r="F257"/>
      <c r="G257"/>
      <c r="H257"/>
      <c r="I257"/>
      <c r="J257"/>
      <c r="K257"/>
      <c r="L257" s="93" t="str">
        <f>IFERROR(VLOOKUP(F257,Matrix!B:X,11,FALSE)-VLOOKUP(H257,Matrix!B:X,11,FALSE),"")</f>
        <v/>
      </c>
      <c r="M257" s="94" t="str">
        <f>IFERROR(VLOOKUP(F257,Matrix!B:H,7,FALSE)-VLOOKUP(H257,Matrix!B:H,7,FALSE),"")</f>
        <v/>
      </c>
      <c r="N257" s="95" t="str">
        <f>IFERROR(VLOOKUP(F257,Matrix!B:E,2,FALSE)-VLOOKUP(H257,Matrix!B:E,2,FALSE),"")</f>
        <v/>
      </c>
      <c r="O257" s="96" t="str">
        <f>IFERROR(VLOOKUP(F257,Matrix!B:X,14,FALSE)-VLOOKUP(H257,Matrix!B:X,14,FALSE),"")</f>
        <v/>
      </c>
      <c r="P257" s="96" t="str">
        <f>IFERROR(VLOOKUP(F257,Matrix!B:X,15,FALSE)-VLOOKUP(H257,Matrix!B:X,15,FALSE),"")</f>
        <v/>
      </c>
      <c r="Q257" s="97">
        <f t="shared" si="14"/>
        <v>0</v>
      </c>
      <c r="R257" s="97" t="str">
        <f>IFERROR(VLOOKUP(E257&amp;F257,Data!A:F,6,FALSE),"")</f>
        <v/>
      </c>
      <c r="S257" s="98">
        <f t="shared" si="15"/>
        <v>0</v>
      </c>
      <c r="T257" s="97" t="str">
        <f>IFERROR(VLOOKUP(E257&amp;H257,Data!A:F,6,FALSE),"")</f>
        <v/>
      </c>
    </row>
    <row r="258" spans="1:20" x14ac:dyDescent="0.25">
      <c r="A258" s="91" t="str">
        <f>IFERROR(AVERAGE(VLOOKUP(F258,Matrix!B:D,2,FALSE),VLOOKUP(H258,Matrix!B:D,3,FALSE)),"")</f>
        <v/>
      </c>
      <c r="B258" s="91" t="str">
        <f>IFERROR(AVERAGE(VLOOKUP(H258,Matrix!B:D,2,FALSE),VLOOKUP(F258,Matrix!B:D,3,FALSE)),"")</f>
        <v/>
      </c>
      <c r="C258" s="79">
        <f t="shared" si="13"/>
        <v>0</v>
      </c>
      <c r="D258" s="92" t="str">
        <f t="shared" si="12"/>
        <v/>
      </c>
      <c r="E258"/>
      <c r="F258"/>
      <c r="G258"/>
      <c r="H258"/>
      <c r="I258"/>
      <c r="J258"/>
      <c r="K258"/>
      <c r="L258" s="93" t="str">
        <f>IFERROR(VLOOKUP(F258,Matrix!B:X,11,FALSE)-VLOOKUP(H258,Matrix!B:X,11,FALSE),"")</f>
        <v/>
      </c>
      <c r="M258" s="94" t="str">
        <f>IFERROR(VLOOKUP(F258,Matrix!B:H,7,FALSE)-VLOOKUP(H258,Matrix!B:H,7,FALSE),"")</f>
        <v/>
      </c>
      <c r="N258" s="95" t="str">
        <f>IFERROR(VLOOKUP(F258,Matrix!B:E,2,FALSE)-VLOOKUP(H258,Matrix!B:E,2,FALSE),"")</f>
        <v/>
      </c>
      <c r="O258" s="96" t="str">
        <f>IFERROR(VLOOKUP(F258,Matrix!B:X,14,FALSE)-VLOOKUP(H258,Matrix!B:X,14,FALSE),"")</f>
        <v/>
      </c>
      <c r="P258" s="96" t="str">
        <f>IFERROR(VLOOKUP(F258,Matrix!B:X,15,FALSE)-VLOOKUP(H258,Matrix!B:X,15,FALSE),"")</f>
        <v/>
      </c>
      <c r="Q258" s="97">
        <f t="shared" si="14"/>
        <v>0</v>
      </c>
      <c r="R258" s="97" t="str">
        <f>IFERROR(VLOOKUP(E258&amp;F258,Data!A:F,6,FALSE),"")</f>
        <v/>
      </c>
      <c r="S258" s="98">
        <f t="shared" si="15"/>
        <v>0</v>
      </c>
      <c r="T258" s="97" t="str">
        <f>IFERROR(VLOOKUP(E258&amp;H258,Data!A:F,6,FALSE),"")</f>
        <v/>
      </c>
    </row>
    <row r="259" spans="1:20" x14ac:dyDescent="0.25">
      <c r="A259" s="91" t="str">
        <f>IFERROR(AVERAGE(VLOOKUP(F259,Matrix!B:D,2,FALSE),VLOOKUP(H259,Matrix!B:D,3,FALSE)),"")</f>
        <v/>
      </c>
      <c r="B259" s="91" t="str">
        <f>IFERROR(AVERAGE(VLOOKUP(H259,Matrix!B:D,2,FALSE),VLOOKUP(F259,Matrix!B:D,3,FALSE)),"")</f>
        <v/>
      </c>
      <c r="C259" s="79">
        <f t="shared" si="13"/>
        <v>0</v>
      </c>
      <c r="D259" s="92" t="str">
        <f t="shared" si="12"/>
        <v/>
      </c>
      <c r="E259"/>
      <c r="F259"/>
      <c r="G259"/>
      <c r="H259"/>
      <c r="I259"/>
      <c r="J259"/>
      <c r="K259"/>
      <c r="L259" s="93" t="str">
        <f>IFERROR(VLOOKUP(F259,Matrix!B:X,11,FALSE)-VLOOKUP(H259,Matrix!B:X,11,FALSE),"")</f>
        <v/>
      </c>
      <c r="M259" s="94" t="str">
        <f>IFERROR(VLOOKUP(F259,Matrix!B:H,7,FALSE)-VLOOKUP(H259,Matrix!B:H,7,FALSE),"")</f>
        <v/>
      </c>
      <c r="N259" s="95" t="str">
        <f>IFERROR(VLOOKUP(F259,Matrix!B:E,2,FALSE)-VLOOKUP(H259,Matrix!B:E,2,FALSE),"")</f>
        <v/>
      </c>
      <c r="O259" s="96" t="str">
        <f>IFERROR(VLOOKUP(F259,Matrix!B:X,14,FALSE)-VLOOKUP(H259,Matrix!B:X,14,FALSE),"")</f>
        <v/>
      </c>
      <c r="P259" s="96" t="str">
        <f>IFERROR(VLOOKUP(F259,Matrix!B:X,15,FALSE)-VLOOKUP(H259,Matrix!B:X,15,FALSE),"")</f>
        <v/>
      </c>
      <c r="Q259" s="97">
        <f t="shared" si="14"/>
        <v>0</v>
      </c>
      <c r="R259" s="97" t="str">
        <f>IFERROR(VLOOKUP(E259&amp;F259,Data!A:F,6,FALSE),"")</f>
        <v/>
      </c>
      <c r="S259" s="98">
        <f t="shared" si="15"/>
        <v>0</v>
      </c>
      <c r="T259" s="97" t="str">
        <f>IFERROR(VLOOKUP(E259&amp;H259,Data!A:F,6,FALSE),"")</f>
        <v/>
      </c>
    </row>
    <row r="260" spans="1:20" x14ac:dyDescent="0.25">
      <c r="A260" s="91" t="str">
        <f>IFERROR(AVERAGE(VLOOKUP(F260,Matrix!B:D,2,FALSE),VLOOKUP(H260,Matrix!B:D,3,FALSE)),"")</f>
        <v/>
      </c>
      <c r="B260" s="91" t="str">
        <f>IFERROR(AVERAGE(VLOOKUP(H260,Matrix!B:D,2,FALSE),VLOOKUP(F260,Matrix!B:D,3,FALSE)),"")</f>
        <v/>
      </c>
      <c r="C260" s="79">
        <f t="shared" si="13"/>
        <v>0</v>
      </c>
      <c r="D260" s="92" t="str">
        <f t="shared" si="12"/>
        <v/>
      </c>
      <c r="E260"/>
      <c r="F260"/>
      <c r="G260"/>
      <c r="H260"/>
      <c r="I260"/>
      <c r="J260"/>
      <c r="K260"/>
      <c r="L260" s="93" t="str">
        <f>IFERROR(VLOOKUP(F260,Matrix!B:X,11,FALSE)-VLOOKUP(H260,Matrix!B:X,11,FALSE),"")</f>
        <v/>
      </c>
      <c r="M260" s="94" t="str">
        <f>IFERROR(VLOOKUP(F260,Matrix!B:H,7,FALSE)-VLOOKUP(H260,Matrix!B:H,7,FALSE),"")</f>
        <v/>
      </c>
      <c r="N260" s="95" t="str">
        <f>IFERROR(VLOOKUP(F260,Matrix!B:E,2,FALSE)-VLOOKUP(H260,Matrix!B:E,2,FALSE),"")</f>
        <v/>
      </c>
      <c r="O260" s="96" t="str">
        <f>IFERROR(VLOOKUP(F260,Matrix!B:X,14,FALSE)-VLOOKUP(H260,Matrix!B:X,14,FALSE),"")</f>
        <v/>
      </c>
      <c r="P260" s="96" t="str">
        <f>IFERROR(VLOOKUP(F260,Matrix!B:X,15,FALSE)-VLOOKUP(H260,Matrix!B:X,15,FALSE),"")</f>
        <v/>
      </c>
      <c r="Q260" s="97">
        <f t="shared" si="14"/>
        <v>0</v>
      </c>
      <c r="R260" s="97" t="str">
        <f>IFERROR(VLOOKUP(E260&amp;F260,Data!A:F,6,FALSE),"")</f>
        <v/>
      </c>
      <c r="S260" s="98">
        <f t="shared" si="15"/>
        <v>0</v>
      </c>
      <c r="T260" s="97" t="str">
        <f>IFERROR(VLOOKUP(E260&amp;H260,Data!A:F,6,FALSE),"")</f>
        <v/>
      </c>
    </row>
    <row r="261" spans="1:20" x14ac:dyDescent="0.25">
      <c r="A261" s="91" t="str">
        <f>IFERROR(AVERAGE(VLOOKUP(F261,Matrix!B:D,2,FALSE),VLOOKUP(H261,Matrix!B:D,3,FALSE)),"")</f>
        <v/>
      </c>
      <c r="B261" s="91" t="str">
        <f>IFERROR(AVERAGE(VLOOKUP(H261,Matrix!B:D,2,FALSE),VLOOKUP(F261,Matrix!B:D,3,FALSE)),"")</f>
        <v/>
      </c>
      <c r="C261" s="79">
        <f t="shared" si="13"/>
        <v>0</v>
      </c>
      <c r="D261" s="92" t="str">
        <f t="shared" si="12"/>
        <v/>
      </c>
      <c r="E261"/>
      <c r="F261"/>
      <c r="G261"/>
      <c r="H261"/>
      <c r="I261"/>
      <c r="J261"/>
      <c r="K261"/>
      <c r="L261" s="93" t="str">
        <f>IFERROR(VLOOKUP(F261,Matrix!B:X,11,FALSE)-VLOOKUP(H261,Matrix!B:X,11,FALSE),"")</f>
        <v/>
      </c>
      <c r="M261" s="94" t="str">
        <f>IFERROR(VLOOKUP(F261,Matrix!B:H,7,FALSE)-VLOOKUP(H261,Matrix!B:H,7,FALSE),"")</f>
        <v/>
      </c>
      <c r="N261" s="95" t="str">
        <f>IFERROR(VLOOKUP(F261,Matrix!B:E,2,FALSE)-VLOOKUP(H261,Matrix!B:E,2,FALSE),"")</f>
        <v/>
      </c>
      <c r="O261" s="96" t="str">
        <f>IFERROR(VLOOKUP(F261,Matrix!B:X,14,FALSE)-VLOOKUP(H261,Matrix!B:X,14,FALSE),"")</f>
        <v/>
      </c>
      <c r="P261" s="96" t="str">
        <f>IFERROR(VLOOKUP(F261,Matrix!B:X,15,FALSE)-VLOOKUP(H261,Matrix!B:X,15,FALSE),"")</f>
        <v/>
      </c>
      <c r="Q261" s="97">
        <f t="shared" si="14"/>
        <v>0</v>
      </c>
      <c r="R261" s="97" t="str">
        <f>IFERROR(VLOOKUP(E261&amp;F261,Data!A:F,6,FALSE),"")</f>
        <v/>
      </c>
      <c r="S261" s="98">
        <f t="shared" si="15"/>
        <v>0</v>
      </c>
      <c r="T261" s="97" t="str">
        <f>IFERROR(VLOOKUP(E261&amp;H261,Data!A:F,6,FALSE),"")</f>
        <v/>
      </c>
    </row>
    <row r="262" spans="1:20" x14ac:dyDescent="0.25">
      <c r="A262" s="91" t="str">
        <f>IFERROR(AVERAGE(VLOOKUP(F262,Matrix!B:D,2,FALSE),VLOOKUP(H262,Matrix!B:D,3,FALSE)),"")</f>
        <v/>
      </c>
      <c r="B262" s="91" t="str">
        <f>IFERROR(AVERAGE(VLOOKUP(H262,Matrix!B:D,2,FALSE),VLOOKUP(F262,Matrix!B:D,3,FALSE)),"")</f>
        <v/>
      </c>
      <c r="C262" s="79">
        <f t="shared" si="13"/>
        <v>0</v>
      </c>
      <c r="D262" s="92" t="str">
        <f t="shared" ref="D262:D325" si="16">IFERROR((L262/MAX(L:L)*_MOVw)+(M262/MAX(M:M)*_WINw)+(N262/MAX(N:N)*_PPGw)+(O262/MAX(O:O)*_ORw)+(P262/MAX(P:P)*_DRw),"")</f>
        <v/>
      </c>
      <c r="E262"/>
      <c r="F262"/>
      <c r="G262"/>
      <c r="H262"/>
      <c r="I262"/>
      <c r="J262"/>
      <c r="K262"/>
      <c r="L262" s="93" t="str">
        <f>IFERROR(VLOOKUP(F262,Matrix!B:X,11,FALSE)-VLOOKUP(H262,Matrix!B:X,11,FALSE),"")</f>
        <v/>
      </c>
      <c r="M262" s="94" t="str">
        <f>IFERROR(VLOOKUP(F262,Matrix!B:H,7,FALSE)-VLOOKUP(H262,Matrix!B:H,7,FALSE),"")</f>
        <v/>
      </c>
      <c r="N262" s="95" t="str">
        <f>IFERROR(VLOOKUP(F262,Matrix!B:E,2,FALSE)-VLOOKUP(H262,Matrix!B:E,2,FALSE),"")</f>
        <v/>
      </c>
      <c r="O262" s="96" t="str">
        <f>IFERROR(VLOOKUP(F262,Matrix!B:X,14,FALSE)-VLOOKUP(H262,Matrix!B:X,14,FALSE),"")</f>
        <v/>
      </c>
      <c r="P262" s="96" t="str">
        <f>IFERROR(VLOOKUP(F262,Matrix!B:X,15,FALSE)-VLOOKUP(H262,Matrix!B:X,15,FALSE),"")</f>
        <v/>
      </c>
      <c r="Q262" s="97">
        <f t="shared" si="14"/>
        <v>0</v>
      </c>
      <c r="R262" s="97" t="str">
        <f>IFERROR(VLOOKUP(E262&amp;F262,Data!A:F,6,FALSE),"")</f>
        <v/>
      </c>
      <c r="S262" s="98">
        <f t="shared" si="15"/>
        <v>0</v>
      </c>
      <c r="T262" s="97" t="str">
        <f>IFERROR(VLOOKUP(E262&amp;H262,Data!A:F,6,FALSE),"")</f>
        <v/>
      </c>
    </row>
    <row r="263" spans="1:20" x14ac:dyDescent="0.25">
      <c r="A263" s="91" t="str">
        <f>IFERROR(AVERAGE(VLOOKUP(F263,Matrix!B:D,2,FALSE),VLOOKUP(H263,Matrix!B:D,3,FALSE)),"")</f>
        <v/>
      </c>
      <c r="B263" s="91" t="str">
        <f>IFERROR(AVERAGE(VLOOKUP(H263,Matrix!B:D,2,FALSE),VLOOKUP(F263,Matrix!B:D,3,FALSE)),"")</f>
        <v/>
      </c>
      <c r="C263" s="79">
        <f t="shared" ref="C263:C326" si="17">IFERROR(IF(AND(D263&gt;0,R263&gt;T263),"Yes",IF(AND(D263&gt;0,R263&lt;T263),"No",IF(AND(D263&lt;0,R263&lt;T263),"Yes",IF(AND(D263&lt;0,R263&gt;T263),"No",0)))),"")</f>
        <v>0</v>
      </c>
      <c r="D263" s="92" t="str">
        <f t="shared" si="16"/>
        <v/>
      </c>
      <c r="E263"/>
      <c r="F263"/>
      <c r="G263"/>
      <c r="H263"/>
      <c r="I263"/>
      <c r="J263"/>
      <c r="K263"/>
      <c r="L263" s="93" t="str">
        <f>IFERROR(VLOOKUP(F263,Matrix!B:X,11,FALSE)-VLOOKUP(H263,Matrix!B:X,11,FALSE),"")</f>
        <v/>
      </c>
      <c r="M263" s="94" t="str">
        <f>IFERROR(VLOOKUP(F263,Matrix!B:H,7,FALSE)-VLOOKUP(H263,Matrix!B:H,7,FALSE),"")</f>
        <v/>
      </c>
      <c r="N263" s="95" t="str">
        <f>IFERROR(VLOOKUP(F263,Matrix!B:E,2,FALSE)-VLOOKUP(H263,Matrix!B:E,2,FALSE),"")</f>
        <v/>
      </c>
      <c r="O263" s="96" t="str">
        <f>IFERROR(VLOOKUP(F263,Matrix!B:X,14,FALSE)-VLOOKUP(H263,Matrix!B:X,14,FALSE),"")</f>
        <v/>
      </c>
      <c r="P263" s="96" t="str">
        <f>IFERROR(VLOOKUP(F263,Matrix!B:X,15,FALSE)-VLOOKUP(H263,Matrix!B:X,15,FALSE),"")</f>
        <v/>
      </c>
      <c r="Q263" s="97">
        <f t="shared" ref="Q263:Q326" si="18">F263</f>
        <v>0</v>
      </c>
      <c r="R263" s="97" t="str">
        <f>IFERROR(VLOOKUP(E263&amp;F263,Data!A:F,6,FALSE),"")</f>
        <v/>
      </c>
      <c r="S263" s="98">
        <f t="shared" ref="S263:S326" si="19">H263</f>
        <v>0</v>
      </c>
      <c r="T263" s="97" t="str">
        <f>IFERROR(VLOOKUP(E263&amp;H263,Data!A:F,6,FALSE),"")</f>
        <v/>
      </c>
    </row>
    <row r="264" spans="1:20" x14ac:dyDescent="0.25">
      <c r="A264" s="91" t="str">
        <f>IFERROR(AVERAGE(VLOOKUP(F264,Matrix!B:D,2,FALSE),VLOOKUP(H264,Matrix!B:D,3,FALSE)),"")</f>
        <v/>
      </c>
      <c r="B264" s="91" t="str">
        <f>IFERROR(AVERAGE(VLOOKUP(H264,Matrix!B:D,2,FALSE),VLOOKUP(F264,Matrix!B:D,3,FALSE)),"")</f>
        <v/>
      </c>
      <c r="C264" s="79">
        <f t="shared" si="17"/>
        <v>0</v>
      </c>
      <c r="D264" s="92" t="str">
        <f t="shared" si="16"/>
        <v/>
      </c>
      <c r="E264"/>
      <c r="F264"/>
      <c r="G264"/>
      <c r="H264"/>
      <c r="I264"/>
      <c r="J264"/>
      <c r="K264"/>
      <c r="L264" s="93" t="str">
        <f>IFERROR(VLOOKUP(F264,Matrix!B:X,11,FALSE)-VLOOKUP(H264,Matrix!B:X,11,FALSE),"")</f>
        <v/>
      </c>
      <c r="M264" s="94" t="str">
        <f>IFERROR(VLOOKUP(F264,Matrix!B:H,7,FALSE)-VLOOKUP(H264,Matrix!B:H,7,FALSE),"")</f>
        <v/>
      </c>
      <c r="N264" s="95" t="str">
        <f>IFERROR(VLOOKUP(F264,Matrix!B:E,2,FALSE)-VLOOKUP(H264,Matrix!B:E,2,FALSE),"")</f>
        <v/>
      </c>
      <c r="O264" s="96" t="str">
        <f>IFERROR(VLOOKUP(F264,Matrix!B:X,14,FALSE)-VLOOKUP(H264,Matrix!B:X,14,FALSE),"")</f>
        <v/>
      </c>
      <c r="P264" s="96" t="str">
        <f>IFERROR(VLOOKUP(F264,Matrix!B:X,15,FALSE)-VLOOKUP(H264,Matrix!B:X,15,FALSE),"")</f>
        <v/>
      </c>
      <c r="Q264" s="97">
        <f t="shared" si="18"/>
        <v>0</v>
      </c>
      <c r="R264" s="97" t="str">
        <f>IFERROR(VLOOKUP(E264&amp;F264,Data!A:F,6,FALSE),"")</f>
        <v/>
      </c>
      <c r="S264" s="98">
        <f t="shared" si="19"/>
        <v>0</v>
      </c>
      <c r="T264" s="97" t="str">
        <f>IFERROR(VLOOKUP(E264&amp;H264,Data!A:F,6,FALSE),"")</f>
        <v/>
      </c>
    </row>
    <row r="265" spans="1:20" x14ac:dyDescent="0.25">
      <c r="A265" s="91" t="str">
        <f>IFERROR(AVERAGE(VLOOKUP(F265,Matrix!B:D,2,FALSE),VLOOKUP(H265,Matrix!B:D,3,FALSE)),"")</f>
        <v/>
      </c>
      <c r="B265" s="91" t="str">
        <f>IFERROR(AVERAGE(VLOOKUP(H265,Matrix!B:D,2,FALSE),VLOOKUP(F265,Matrix!B:D,3,FALSE)),"")</f>
        <v/>
      </c>
      <c r="C265" s="79">
        <f t="shared" si="17"/>
        <v>0</v>
      </c>
      <c r="D265" s="92" t="str">
        <f t="shared" si="16"/>
        <v/>
      </c>
      <c r="E265"/>
      <c r="F265"/>
      <c r="G265"/>
      <c r="H265"/>
      <c r="I265"/>
      <c r="J265"/>
      <c r="K265"/>
      <c r="L265" s="93" t="str">
        <f>IFERROR(VLOOKUP(F265,Matrix!B:X,11,FALSE)-VLOOKUP(H265,Matrix!B:X,11,FALSE),"")</f>
        <v/>
      </c>
      <c r="M265" s="94" t="str">
        <f>IFERROR(VLOOKUP(F265,Matrix!B:H,7,FALSE)-VLOOKUP(H265,Matrix!B:H,7,FALSE),"")</f>
        <v/>
      </c>
      <c r="N265" s="95" t="str">
        <f>IFERROR(VLOOKUP(F265,Matrix!B:E,2,FALSE)-VLOOKUP(H265,Matrix!B:E,2,FALSE),"")</f>
        <v/>
      </c>
      <c r="O265" s="96" t="str">
        <f>IFERROR(VLOOKUP(F265,Matrix!B:X,14,FALSE)-VLOOKUP(H265,Matrix!B:X,14,FALSE),"")</f>
        <v/>
      </c>
      <c r="P265" s="96" t="str">
        <f>IFERROR(VLOOKUP(F265,Matrix!B:X,15,FALSE)-VLOOKUP(H265,Matrix!B:X,15,FALSE),"")</f>
        <v/>
      </c>
      <c r="Q265" s="97">
        <f t="shared" si="18"/>
        <v>0</v>
      </c>
      <c r="R265" s="97" t="str">
        <f>IFERROR(VLOOKUP(E265&amp;F265,Data!A:F,6,FALSE),"")</f>
        <v/>
      </c>
      <c r="S265" s="98">
        <f t="shared" si="19"/>
        <v>0</v>
      </c>
      <c r="T265" s="97" t="str">
        <f>IFERROR(VLOOKUP(E265&amp;H265,Data!A:F,6,FALSE),"")</f>
        <v/>
      </c>
    </row>
    <row r="266" spans="1:20" x14ac:dyDescent="0.25">
      <c r="A266" s="91" t="str">
        <f>IFERROR(AVERAGE(VLOOKUP(F266,Matrix!B:D,2,FALSE),VLOOKUP(H266,Matrix!B:D,3,FALSE)),"")</f>
        <v/>
      </c>
      <c r="B266" s="91" t="str">
        <f>IFERROR(AVERAGE(VLOOKUP(H266,Matrix!B:D,2,FALSE),VLOOKUP(F266,Matrix!B:D,3,FALSE)),"")</f>
        <v/>
      </c>
      <c r="C266" s="79">
        <f t="shared" si="17"/>
        <v>0</v>
      </c>
      <c r="D266" s="92" t="str">
        <f t="shared" si="16"/>
        <v/>
      </c>
      <c r="E266"/>
      <c r="F266"/>
      <c r="G266"/>
      <c r="H266"/>
      <c r="I266"/>
      <c r="J266"/>
      <c r="K266"/>
      <c r="L266" s="93" t="str">
        <f>IFERROR(VLOOKUP(F266,Matrix!B:X,11,FALSE)-VLOOKUP(H266,Matrix!B:X,11,FALSE),"")</f>
        <v/>
      </c>
      <c r="M266" s="94" t="str">
        <f>IFERROR(VLOOKUP(F266,Matrix!B:H,7,FALSE)-VLOOKUP(H266,Matrix!B:H,7,FALSE),"")</f>
        <v/>
      </c>
      <c r="N266" s="95" t="str">
        <f>IFERROR(VLOOKUP(F266,Matrix!B:E,2,FALSE)-VLOOKUP(H266,Matrix!B:E,2,FALSE),"")</f>
        <v/>
      </c>
      <c r="O266" s="96" t="str">
        <f>IFERROR(VLOOKUP(F266,Matrix!B:X,14,FALSE)-VLOOKUP(H266,Matrix!B:X,14,FALSE),"")</f>
        <v/>
      </c>
      <c r="P266" s="96" t="str">
        <f>IFERROR(VLOOKUP(F266,Matrix!B:X,15,FALSE)-VLOOKUP(H266,Matrix!B:X,15,FALSE),"")</f>
        <v/>
      </c>
      <c r="Q266" s="97">
        <f t="shared" si="18"/>
        <v>0</v>
      </c>
      <c r="R266" s="97" t="str">
        <f>IFERROR(VLOOKUP(E266&amp;F266,Data!A:F,6,FALSE),"")</f>
        <v/>
      </c>
      <c r="S266" s="98">
        <f t="shared" si="19"/>
        <v>0</v>
      </c>
      <c r="T266" s="97" t="str">
        <f>IFERROR(VLOOKUP(E266&amp;H266,Data!A:F,6,FALSE),"")</f>
        <v/>
      </c>
    </row>
    <row r="267" spans="1:20" x14ac:dyDescent="0.25">
      <c r="A267" s="91" t="str">
        <f>IFERROR(AVERAGE(VLOOKUP(F267,Matrix!B:D,2,FALSE),VLOOKUP(H267,Matrix!B:D,3,FALSE)),"")</f>
        <v/>
      </c>
      <c r="B267" s="91" t="str">
        <f>IFERROR(AVERAGE(VLOOKUP(H267,Matrix!B:D,2,FALSE),VLOOKUP(F267,Matrix!B:D,3,FALSE)),"")</f>
        <v/>
      </c>
      <c r="C267" s="79">
        <f t="shared" si="17"/>
        <v>0</v>
      </c>
      <c r="D267" s="92" t="str">
        <f t="shared" si="16"/>
        <v/>
      </c>
      <c r="E267"/>
      <c r="F267"/>
      <c r="G267"/>
      <c r="H267"/>
      <c r="I267"/>
      <c r="J267"/>
      <c r="K267"/>
      <c r="L267" s="93" t="str">
        <f>IFERROR(VLOOKUP(F267,Matrix!B:X,11,FALSE)-VLOOKUP(H267,Matrix!B:X,11,FALSE),"")</f>
        <v/>
      </c>
      <c r="M267" s="94" t="str">
        <f>IFERROR(VLOOKUP(F267,Matrix!B:H,7,FALSE)-VLOOKUP(H267,Matrix!B:H,7,FALSE),"")</f>
        <v/>
      </c>
      <c r="N267" s="95" t="str">
        <f>IFERROR(VLOOKUP(F267,Matrix!B:E,2,FALSE)-VLOOKUP(H267,Matrix!B:E,2,FALSE),"")</f>
        <v/>
      </c>
      <c r="O267" s="96" t="str">
        <f>IFERROR(VLOOKUP(F267,Matrix!B:X,14,FALSE)-VLOOKUP(H267,Matrix!B:X,14,FALSE),"")</f>
        <v/>
      </c>
      <c r="P267" s="96" t="str">
        <f>IFERROR(VLOOKUP(F267,Matrix!B:X,15,FALSE)-VLOOKUP(H267,Matrix!B:X,15,FALSE),"")</f>
        <v/>
      </c>
      <c r="Q267" s="97">
        <f t="shared" si="18"/>
        <v>0</v>
      </c>
      <c r="R267" s="97" t="str">
        <f>IFERROR(VLOOKUP(E267&amp;F267,Data!A:F,6,FALSE),"")</f>
        <v/>
      </c>
      <c r="S267" s="98">
        <f t="shared" si="19"/>
        <v>0</v>
      </c>
      <c r="T267" s="97" t="str">
        <f>IFERROR(VLOOKUP(E267&amp;H267,Data!A:F,6,FALSE),"")</f>
        <v/>
      </c>
    </row>
    <row r="268" spans="1:20" x14ac:dyDescent="0.25">
      <c r="A268" s="91" t="str">
        <f>IFERROR(AVERAGE(VLOOKUP(F268,Matrix!B:D,2,FALSE),VLOOKUP(H268,Matrix!B:D,3,FALSE)),"")</f>
        <v/>
      </c>
      <c r="B268" s="91" t="str">
        <f>IFERROR(AVERAGE(VLOOKUP(H268,Matrix!B:D,2,FALSE),VLOOKUP(F268,Matrix!B:D,3,FALSE)),"")</f>
        <v/>
      </c>
      <c r="C268" s="79">
        <f t="shared" si="17"/>
        <v>0</v>
      </c>
      <c r="D268" s="92" t="str">
        <f t="shared" si="16"/>
        <v/>
      </c>
      <c r="E268"/>
      <c r="F268"/>
      <c r="G268"/>
      <c r="H268"/>
      <c r="I268"/>
      <c r="J268"/>
      <c r="K268"/>
      <c r="L268" s="93" t="str">
        <f>IFERROR(VLOOKUP(F268,Matrix!B:X,11,FALSE)-VLOOKUP(H268,Matrix!B:X,11,FALSE),"")</f>
        <v/>
      </c>
      <c r="M268" s="94" t="str">
        <f>IFERROR(VLOOKUP(F268,Matrix!B:H,7,FALSE)-VLOOKUP(H268,Matrix!B:H,7,FALSE),"")</f>
        <v/>
      </c>
      <c r="N268" s="95" t="str">
        <f>IFERROR(VLOOKUP(F268,Matrix!B:E,2,FALSE)-VLOOKUP(H268,Matrix!B:E,2,FALSE),"")</f>
        <v/>
      </c>
      <c r="O268" s="96" t="str">
        <f>IFERROR(VLOOKUP(F268,Matrix!B:X,14,FALSE)-VLOOKUP(H268,Matrix!B:X,14,FALSE),"")</f>
        <v/>
      </c>
      <c r="P268" s="96" t="str">
        <f>IFERROR(VLOOKUP(F268,Matrix!B:X,15,FALSE)-VLOOKUP(H268,Matrix!B:X,15,FALSE),"")</f>
        <v/>
      </c>
      <c r="Q268" s="97">
        <f t="shared" si="18"/>
        <v>0</v>
      </c>
      <c r="R268" s="97" t="str">
        <f>IFERROR(VLOOKUP(E268&amp;F268,Data!A:F,6,FALSE),"")</f>
        <v/>
      </c>
      <c r="S268" s="98">
        <f t="shared" si="19"/>
        <v>0</v>
      </c>
      <c r="T268" s="97" t="str">
        <f>IFERROR(VLOOKUP(E268&amp;H268,Data!A:F,6,FALSE),"")</f>
        <v/>
      </c>
    </row>
    <row r="269" spans="1:20" x14ac:dyDescent="0.25">
      <c r="A269" s="91" t="str">
        <f>IFERROR(AVERAGE(VLOOKUP(F269,Matrix!B:D,2,FALSE),VLOOKUP(H269,Matrix!B:D,3,FALSE)),"")</f>
        <v/>
      </c>
      <c r="B269" s="91" t="str">
        <f>IFERROR(AVERAGE(VLOOKUP(H269,Matrix!B:D,2,FALSE),VLOOKUP(F269,Matrix!B:D,3,FALSE)),"")</f>
        <v/>
      </c>
      <c r="C269" s="79">
        <f t="shared" si="17"/>
        <v>0</v>
      </c>
      <c r="D269" s="92" t="str">
        <f t="shared" si="16"/>
        <v/>
      </c>
      <c r="E269"/>
      <c r="F269"/>
      <c r="G269"/>
      <c r="H269"/>
      <c r="I269"/>
      <c r="J269"/>
      <c r="K269"/>
      <c r="L269" s="93" t="str">
        <f>IFERROR(VLOOKUP(F269,Matrix!B:X,11,FALSE)-VLOOKUP(H269,Matrix!B:X,11,FALSE),"")</f>
        <v/>
      </c>
      <c r="M269" s="94" t="str">
        <f>IFERROR(VLOOKUP(F269,Matrix!B:H,7,FALSE)-VLOOKUP(H269,Matrix!B:H,7,FALSE),"")</f>
        <v/>
      </c>
      <c r="N269" s="95" t="str">
        <f>IFERROR(VLOOKUP(F269,Matrix!B:E,2,FALSE)-VLOOKUP(H269,Matrix!B:E,2,FALSE),"")</f>
        <v/>
      </c>
      <c r="O269" s="96" t="str">
        <f>IFERROR(VLOOKUP(F269,Matrix!B:X,14,FALSE)-VLOOKUP(H269,Matrix!B:X,14,FALSE),"")</f>
        <v/>
      </c>
      <c r="P269" s="96" t="str">
        <f>IFERROR(VLOOKUP(F269,Matrix!B:X,15,FALSE)-VLOOKUP(H269,Matrix!B:X,15,FALSE),"")</f>
        <v/>
      </c>
      <c r="Q269" s="97">
        <f t="shared" si="18"/>
        <v>0</v>
      </c>
      <c r="R269" s="97" t="str">
        <f>IFERROR(VLOOKUP(E269&amp;F269,Data!A:F,6,FALSE),"")</f>
        <v/>
      </c>
      <c r="S269" s="98">
        <f t="shared" si="19"/>
        <v>0</v>
      </c>
      <c r="T269" s="97" t="str">
        <f>IFERROR(VLOOKUP(E269&amp;H269,Data!A:F,6,FALSE),"")</f>
        <v/>
      </c>
    </row>
    <row r="270" spans="1:20" x14ac:dyDescent="0.25">
      <c r="A270" s="91" t="str">
        <f>IFERROR(AVERAGE(VLOOKUP(F270,Matrix!B:D,2,FALSE),VLOOKUP(H270,Matrix!B:D,3,FALSE)),"")</f>
        <v/>
      </c>
      <c r="B270" s="91" t="str">
        <f>IFERROR(AVERAGE(VLOOKUP(H270,Matrix!B:D,2,FALSE),VLOOKUP(F270,Matrix!B:D,3,FALSE)),"")</f>
        <v/>
      </c>
      <c r="C270" s="79">
        <f t="shared" si="17"/>
        <v>0</v>
      </c>
      <c r="D270" s="92" t="str">
        <f t="shared" si="16"/>
        <v/>
      </c>
      <c r="E270"/>
      <c r="F270"/>
      <c r="G270"/>
      <c r="H270"/>
      <c r="I270"/>
      <c r="J270"/>
      <c r="K270"/>
      <c r="L270" s="93" t="str">
        <f>IFERROR(VLOOKUP(F270,Matrix!B:X,11,FALSE)-VLOOKUP(H270,Matrix!B:X,11,FALSE),"")</f>
        <v/>
      </c>
      <c r="M270" s="94" t="str">
        <f>IFERROR(VLOOKUP(F270,Matrix!B:H,7,FALSE)-VLOOKUP(H270,Matrix!B:H,7,FALSE),"")</f>
        <v/>
      </c>
      <c r="N270" s="95" t="str">
        <f>IFERROR(VLOOKUP(F270,Matrix!B:E,2,FALSE)-VLOOKUP(H270,Matrix!B:E,2,FALSE),"")</f>
        <v/>
      </c>
      <c r="O270" s="96" t="str">
        <f>IFERROR(VLOOKUP(F270,Matrix!B:X,14,FALSE)-VLOOKUP(H270,Matrix!B:X,14,FALSE),"")</f>
        <v/>
      </c>
      <c r="P270" s="96" t="str">
        <f>IFERROR(VLOOKUP(F270,Matrix!B:X,15,FALSE)-VLOOKUP(H270,Matrix!B:X,15,FALSE),"")</f>
        <v/>
      </c>
      <c r="Q270" s="97">
        <f t="shared" si="18"/>
        <v>0</v>
      </c>
      <c r="R270" s="97" t="str">
        <f>IFERROR(VLOOKUP(E270&amp;F270,Data!A:F,6,FALSE),"")</f>
        <v/>
      </c>
      <c r="S270" s="98">
        <f t="shared" si="19"/>
        <v>0</v>
      </c>
      <c r="T270" s="97" t="str">
        <f>IFERROR(VLOOKUP(E270&amp;H270,Data!A:F,6,FALSE),"")</f>
        <v/>
      </c>
    </row>
    <row r="271" spans="1:20" x14ac:dyDescent="0.25">
      <c r="A271" s="91" t="str">
        <f>IFERROR(AVERAGE(VLOOKUP(F271,Matrix!B:D,2,FALSE),VLOOKUP(H271,Matrix!B:D,3,FALSE)),"")</f>
        <v/>
      </c>
      <c r="B271" s="91" t="str">
        <f>IFERROR(AVERAGE(VLOOKUP(H271,Matrix!B:D,2,FALSE),VLOOKUP(F271,Matrix!B:D,3,FALSE)),"")</f>
        <v/>
      </c>
      <c r="C271" s="79">
        <f t="shared" si="17"/>
        <v>0</v>
      </c>
      <c r="D271" s="92" t="str">
        <f t="shared" si="16"/>
        <v/>
      </c>
      <c r="E271"/>
      <c r="F271"/>
      <c r="G271"/>
      <c r="H271"/>
      <c r="I271"/>
      <c r="J271"/>
      <c r="K271"/>
      <c r="L271" s="93" t="str">
        <f>IFERROR(VLOOKUP(F271,Matrix!B:X,11,FALSE)-VLOOKUP(H271,Matrix!B:X,11,FALSE),"")</f>
        <v/>
      </c>
      <c r="M271" s="94" t="str">
        <f>IFERROR(VLOOKUP(F271,Matrix!B:H,7,FALSE)-VLOOKUP(H271,Matrix!B:H,7,FALSE),"")</f>
        <v/>
      </c>
      <c r="N271" s="95" t="str">
        <f>IFERROR(VLOOKUP(F271,Matrix!B:E,2,FALSE)-VLOOKUP(H271,Matrix!B:E,2,FALSE),"")</f>
        <v/>
      </c>
      <c r="O271" s="96" t="str">
        <f>IFERROR(VLOOKUP(F271,Matrix!B:X,14,FALSE)-VLOOKUP(H271,Matrix!B:X,14,FALSE),"")</f>
        <v/>
      </c>
      <c r="P271" s="96" t="str">
        <f>IFERROR(VLOOKUP(F271,Matrix!B:X,15,FALSE)-VLOOKUP(H271,Matrix!B:X,15,FALSE),"")</f>
        <v/>
      </c>
      <c r="Q271" s="97">
        <f t="shared" si="18"/>
        <v>0</v>
      </c>
      <c r="R271" s="97" t="str">
        <f>IFERROR(VLOOKUP(E271&amp;F271,Data!A:F,6,FALSE),"")</f>
        <v/>
      </c>
      <c r="S271" s="98">
        <f t="shared" si="19"/>
        <v>0</v>
      </c>
      <c r="T271" s="97" t="str">
        <f>IFERROR(VLOOKUP(E271&amp;H271,Data!A:F,6,FALSE),"")</f>
        <v/>
      </c>
    </row>
    <row r="272" spans="1:20" x14ac:dyDescent="0.25">
      <c r="A272" s="91" t="str">
        <f>IFERROR(AVERAGE(VLOOKUP(F272,Matrix!B:D,2,FALSE),VLOOKUP(H272,Matrix!B:D,3,FALSE)),"")</f>
        <v/>
      </c>
      <c r="B272" s="91" t="str">
        <f>IFERROR(AVERAGE(VLOOKUP(H272,Matrix!B:D,2,FALSE),VLOOKUP(F272,Matrix!B:D,3,FALSE)),"")</f>
        <v/>
      </c>
      <c r="C272" s="79">
        <f t="shared" si="17"/>
        <v>0</v>
      </c>
      <c r="D272" s="92" t="str">
        <f t="shared" si="16"/>
        <v/>
      </c>
      <c r="E272"/>
      <c r="F272"/>
      <c r="G272"/>
      <c r="H272"/>
      <c r="I272"/>
      <c r="J272"/>
      <c r="K272"/>
      <c r="L272" s="93" t="str">
        <f>IFERROR(VLOOKUP(F272,Matrix!B:X,11,FALSE)-VLOOKUP(H272,Matrix!B:X,11,FALSE),"")</f>
        <v/>
      </c>
      <c r="M272" s="94" t="str">
        <f>IFERROR(VLOOKUP(F272,Matrix!B:H,7,FALSE)-VLOOKUP(H272,Matrix!B:H,7,FALSE),"")</f>
        <v/>
      </c>
      <c r="N272" s="95" t="str">
        <f>IFERROR(VLOOKUP(F272,Matrix!B:E,2,FALSE)-VLOOKUP(H272,Matrix!B:E,2,FALSE),"")</f>
        <v/>
      </c>
      <c r="O272" s="96" t="str">
        <f>IFERROR(VLOOKUP(F272,Matrix!B:X,14,FALSE)-VLOOKUP(H272,Matrix!B:X,14,FALSE),"")</f>
        <v/>
      </c>
      <c r="P272" s="96" t="str">
        <f>IFERROR(VLOOKUP(F272,Matrix!B:X,15,FALSE)-VLOOKUP(H272,Matrix!B:X,15,FALSE),"")</f>
        <v/>
      </c>
      <c r="Q272" s="97">
        <f t="shared" si="18"/>
        <v>0</v>
      </c>
      <c r="R272" s="97" t="str">
        <f>IFERROR(VLOOKUP(E272&amp;F272,Data!A:F,6,FALSE),"")</f>
        <v/>
      </c>
      <c r="S272" s="98">
        <f t="shared" si="19"/>
        <v>0</v>
      </c>
      <c r="T272" s="97" t="str">
        <f>IFERROR(VLOOKUP(E272&amp;H272,Data!A:F,6,FALSE),"")</f>
        <v/>
      </c>
    </row>
    <row r="273" spans="1:20" x14ac:dyDescent="0.25">
      <c r="A273" s="91" t="str">
        <f>IFERROR(AVERAGE(VLOOKUP(F273,Matrix!B:D,2,FALSE),VLOOKUP(H273,Matrix!B:D,3,FALSE)),"")</f>
        <v/>
      </c>
      <c r="B273" s="91" t="str">
        <f>IFERROR(AVERAGE(VLOOKUP(H273,Matrix!B:D,2,FALSE),VLOOKUP(F273,Matrix!B:D,3,FALSE)),"")</f>
        <v/>
      </c>
      <c r="C273" s="79">
        <f t="shared" si="17"/>
        <v>0</v>
      </c>
      <c r="D273" s="92" t="str">
        <f t="shared" si="16"/>
        <v/>
      </c>
      <c r="E273"/>
      <c r="F273"/>
      <c r="G273"/>
      <c r="H273"/>
      <c r="I273"/>
      <c r="J273"/>
      <c r="K273"/>
      <c r="L273" s="93" t="str">
        <f>IFERROR(VLOOKUP(F273,Matrix!B:X,11,FALSE)-VLOOKUP(H273,Matrix!B:X,11,FALSE),"")</f>
        <v/>
      </c>
      <c r="M273" s="94" t="str">
        <f>IFERROR(VLOOKUP(F273,Matrix!B:H,7,FALSE)-VLOOKUP(H273,Matrix!B:H,7,FALSE),"")</f>
        <v/>
      </c>
      <c r="N273" s="95" t="str">
        <f>IFERROR(VLOOKUP(F273,Matrix!B:E,2,FALSE)-VLOOKUP(H273,Matrix!B:E,2,FALSE),"")</f>
        <v/>
      </c>
      <c r="O273" s="96" t="str">
        <f>IFERROR(VLOOKUP(F273,Matrix!B:X,14,FALSE)-VLOOKUP(H273,Matrix!B:X,14,FALSE),"")</f>
        <v/>
      </c>
      <c r="P273" s="96" t="str">
        <f>IFERROR(VLOOKUP(F273,Matrix!B:X,15,FALSE)-VLOOKUP(H273,Matrix!B:X,15,FALSE),"")</f>
        <v/>
      </c>
      <c r="Q273" s="97">
        <f t="shared" si="18"/>
        <v>0</v>
      </c>
      <c r="R273" s="97" t="str">
        <f>IFERROR(VLOOKUP(E273&amp;F273,Data!A:F,6,FALSE),"")</f>
        <v/>
      </c>
      <c r="S273" s="98">
        <f t="shared" si="19"/>
        <v>0</v>
      </c>
      <c r="T273" s="97" t="str">
        <f>IFERROR(VLOOKUP(E273&amp;H273,Data!A:F,6,FALSE),"")</f>
        <v/>
      </c>
    </row>
    <row r="274" spans="1:20" x14ac:dyDescent="0.25">
      <c r="A274" s="91" t="str">
        <f>IFERROR(AVERAGE(VLOOKUP(F274,Matrix!B:D,2,FALSE),VLOOKUP(H274,Matrix!B:D,3,FALSE)),"")</f>
        <v/>
      </c>
      <c r="B274" s="91" t="str">
        <f>IFERROR(AVERAGE(VLOOKUP(H274,Matrix!B:D,2,FALSE),VLOOKUP(F274,Matrix!B:D,3,FALSE)),"")</f>
        <v/>
      </c>
      <c r="C274" s="79">
        <f t="shared" si="17"/>
        <v>0</v>
      </c>
      <c r="D274" s="92" t="str">
        <f t="shared" si="16"/>
        <v/>
      </c>
      <c r="E274"/>
      <c r="F274"/>
      <c r="G274"/>
      <c r="H274"/>
      <c r="I274"/>
      <c r="J274"/>
      <c r="K274"/>
      <c r="L274" s="93" t="str">
        <f>IFERROR(VLOOKUP(F274,Matrix!B:X,11,FALSE)-VLOOKUP(H274,Matrix!B:X,11,FALSE),"")</f>
        <v/>
      </c>
      <c r="M274" s="94" t="str">
        <f>IFERROR(VLOOKUP(F274,Matrix!B:H,7,FALSE)-VLOOKUP(H274,Matrix!B:H,7,FALSE),"")</f>
        <v/>
      </c>
      <c r="N274" s="95" t="str">
        <f>IFERROR(VLOOKUP(F274,Matrix!B:E,2,FALSE)-VLOOKUP(H274,Matrix!B:E,2,FALSE),"")</f>
        <v/>
      </c>
      <c r="O274" s="96" t="str">
        <f>IFERROR(VLOOKUP(F274,Matrix!B:X,14,FALSE)-VLOOKUP(H274,Matrix!B:X,14,FALSE),"")</f>
        <v/>
      </c>
      <c r="P274" s="96" t="str">
        <f>IFERROR(VLOOKUP(F274,Matrix!B:X,15,FALSE)-VLOOKUP(H274,Matrix!B:X,15,FALSE),"")</f>
        <v/>
      </c>
      <c r="Q274" s="97">
        <f t="shared" si="18"/>
        <v>0</v>
      </c>
      <c r="R274" s="97" t="str">
        <f>IFERROR(VLOOKUP(E274&amp;F274,Data!A:F,6,FALSE),"")</f>
        <v/>
      </c>
      <c r="S274" s="98">
        <f t="shared" si="19"/>
        <v>0</v>
      </c>
      <c r="T274" s="97" t="str">
        <f>IFERROR(VLOOKUP(E274&amp;H274,Data!A:F,6,FALSE),"")</f>
        <v/>
      </c>
    </row>
    <row r="275" spans="1:20" x14ac:dyDescent="0.25">
      <c r="A275" s="91" t="str">
        <f>IFERROR(AVERAGE(VLOOKUP(F275,Matrix!B:D,2,FALSE),VLOOKUP(H275,Matrix!B:D,3,FALSE)),"")</f>
        <v/>
      </c>
      <c r="B275" s="91" t="str">
        <f>IFERROR(AVERAGE(VLOOKUP(H275,Matrix!B:D,2,FALSE),VLOOKUP(F275,Matrix!B:D,3,FALSE)),"")</f>
        <v/>
      </c>
      <c r="C275" s="79">
        <f t="shared" si="17"/>
        <v>0</v>
      </c>
      <c r="D275" s="92" t="str">
        <f t="shared" si="16"/>
        <v/>
      </c>
      <c r="E275"/>
      <c r="F275"/>
      <c r="G275"/>
      <c r="H275"/>
      <c r="I275"/>
      <c r="J275"/>
      <c r="K275"/>
      <c r="L275" s="93" t="str">
        <f>IFERROR(VLOOKUP(F275,Matrix!B:X,11,FALSE)-VLOOKUP(H275,Matrix!B:X,11,FALSE),"")</f>
        <v/>
      </c>
      <c r="M275" s="94" t="str">
        <f>IFERROR(VLOOKUP(F275,Matrix!B:H,7,FALSE)-VLOOKUP(H275,Matrix!B:H,7,FALSE),"")</f>
        <v/>
      </c>
      <c r="N275" s="95" t="str">
        <f>IFERROR(VLOOKUP(F275,Matrix!B:E,2,FALSE)-VLOOKUP(H275,Matrix!B:E,2,FALSE),"")</f>
        <v/>
      </c>
      <c r="O275" s="96" t="str">
        <f>IFERROR(VLOOKUP(F275,Matrix!B:X,14,FALSE)-VLOOKUP(H275,Matrix!B:X,14,FALSE),"")</f>
        <v/>
      </c>
      <c r="P275" s="96" t="str">
        <f>IFERROR(VLOOKUP(F275,Matrix!B:X,15,FALSE)-VLOOKUP(H275,Matrix!B:X,15,FALSE),"")</f>
        <v/>
      </c>
      <c r="Q275" s="97">
        <f t="shared" si="18"/>
        <v>0</v>
      </c>
      <c r="R275" s="97" t="str">
        <f>IFERROR(VLOOKUP(E275&amp;F275,Data!A:F,6,FALSE),"")</f>
        <v/>
      </c>
      <c r="S275" s="98">
        <f t="shared" si="19"/>
        <v>0</v>
      </c>
      <c r="T275" s="97" t="str">
        <f>IFERROR(VLOOKUP(E275&amp;H275,Data!A:F,6,FALSE),"")</f>
        <v/>
      </c>
    </row>
    <row r="276" spans="1:20" x14ac:dyDescent="0.25">
      <c r="A276" s="91" t="str">
        <f>IFERROR(AVERAGE(VLOOKUP(F276,Matrix!B:D,2,FALSE),VLOOKUP(H276,Matrix!B:D,3,FALSE)),"")</f>
        <v/>
      </c>
      <c r="B276" s="91" t="str">
        <f>IFERROR(AVERAGE(VLOOKUP(H276,Matrix!B:D,2,FALSE),VLOOKUP(F276,Matrix!B:D,3,FALSE)),"")</f>
        <v/>
      </c>
      <c r="C276" s="79">
        <f t="shared" si="17"/>
        <v>0</v>
      </c>
      <c r="D276" s="92" t="str">
        <f t="shared" si="16"/>
        <v/>
      </c>
      <c r="E276"/>
      <c r="F276"/>
      <c r="G276"/>
      <c r="H276"/>
      <c r="I276"/>
      <c r="J276"/>
      <c r="K276"/>
      <c r="L276" s="93" t="str">
        <f>IFERROR(VLOOKUP(F276,Matrix!B:X,11,FALSE)-VLOOKUP(H276,Matrix!B:X,11,FALSE),"")</f>
        <v/>
      </c>
      <c r="M276" s="94" t="str">
        <f>IFERROR(VLOOKUP(F276,Matrix!B:H,7,FALSE)-VLOOKUP(H276,Matrix!B:H,7,FALSE),"")</f>
        <v/>
      </c>
      <c r="N276" s="95" t="str">
        <f>IFERROR(VLOOKUP(F276,Matrix!B:E,2,FALSE)-VLOOKUP(H276,Matrix!B:E,2,FALSE),"")</f>
        <v/>
      </c>
      <c r="O276" s="96" t="str">
        <f>IFERROR(VLOOKUP(F276,Matrix!B:X,14,FALSE)-VLOOKUP(H276,Matrix!B:X,14,FALSE),"")</f>
        <v/>
      </c>
      <c r="P276" s="96" t="str">
        <f>IFERROR(VLOOKUP(F276,Matrix!B:X,15,FALSE)-VLOOKUP(H276,Matrix!B:X,15,FALSE),"")</f>
        <v/>
      </c>
      <c r="Q276" s="97">
        <f t="shared" si="18"/>
        <v>0</v>
      </c>
      <c r="R276" s="97" t="str">
        <f>IFERROR(VLOOKUP(E276&amp;F276,Data!A:F,6,FALSE),"")</f>
        <v/>
      </c>
      <c r="S276" s="98">
        <f t="shared" si="19"/>
        <v>0</v>
      </c>
      <c r="T276" s="97" t="str">
        <f>IFERROR(VLOOKUP(E276&amp;H276,Data!A:F,6,FALSE),"")</f>
        <v/>
      </c>
    </row>
    <row r="277" spans="1:20" x14ac:dyDescent="0.25">
      <c r="A277" s="91" t="str">
        <f>IFERROR(AVERAGE(VLOOKUP(F277,Matrix!B:D,2,FALSE),VLOOKUP(H277,Matrix!B:D,3,FALSE)),"")</f>
        <v/>
      </c>
      <c r="B277" s="91" t="str">
        <f>IFERROR(AVERAGE(VLOOKUP(H277,Matrix!B:D,2,FALSE),VLOOKUP(F277,Matrix!B:D,3,FALSE)),"")</f>
        <v/>
      </c>
      <c r="C277" s="79">
        <f t="shared" si="17"/>
        <v>0</v>
      </c>
      <c r="D277" s="92" t="str">
        <f t="shared" si="16"/>
        <v/>
      </c>
      <c r="E277"/>
      <c r="F277"/>
      <c r="G277"/>
      <c r="H277"/>
      <c r="I277"/>
      <c r="J277"/>
      <c r="K277"/>
      <c r="L277" s="93" t="str">
        <f>IFERROR(VLOOKUP(F277,Matrix!B:X,11,FALSE)-VLOOKUP(H277,Matrix!B:X,11,FALSE),"")</f>
        <v/>
      </c>
      <c r="M277" s="94" t="str">
        <f>IFERROR(VLOOKUP(F277,Matrix!B:H,7,FALSE)-VLOOKUP(H277,Matrix!B:H,7,FALSE),"")</f>
        <v/>
      </c>
      <c r="N277" s="95" t="str">
        <f>IFERROR(VLOOKUP(F277,Matrix!B:E,2,FALSE)-VLOOKUP(H277,Matrix!B:E,2,FALSE),"")</f>
        <v/>
      </c>
      <c r="O277" s="96" t="str">
        <f>IFERROR(VLOOKUP(F277,Matrix!B:X,14,FALSE)-VLOOKUP(H277,Matrix!B:X,14,FALSE),"")</f>
        <v/>
      </c>
      <c r="P277" s="96" t="str">
        <f>IFERROR(VLOOKUP(F277,Matrix!B:X,15,FALSE)-VLOOKUP(H277,Matrix!B:X,15,FALSE),"")</f>
        <v/>
      </c>
      <c r="Q277" s="97">
        <f t="shared" si="18"/>
        <v>0</v>
      </c>
      <c r="R277" s="97" t="str">
        <f>IFERROR(VLOOKUP(E277&amp;F277,Data!A:F,6,FALSE),"")</f>
        <v/>
      </c>
      <c r="S277" s="98">
        <f t="shared" si="19"/>
        <v>0</v>
      </c>
      <c r="T277" s="97" t="str">
        <f>IFERROR(VLOOKUP(E277&amp;H277,Data!A:F,6,FALSE),"")</f>
        <v/>
      </c>
    </row>
    <row r="278" spans="1:20" x14ac:dyDescent="0.25">
      <c r="A278" s="91" t="str">
        <f>IFERROR(AVERAGE(VLOOKUP(F278,Matrix!B:D,2,FALSE),VLOOKUP(H278,Matrix!B:D,3,FALSE)),"")</f>
        <v/>
      </c>
      <c r="B278" s="91" t="str">
        <f>IFERROR(AVERAGE(VLOOKUP(H278,Matrix!B:D,2,FALSE),VLOOKUP(F278,Matrix!B:D,3,FALSE)),"")</f>
        <v/>
      </c>
      <c r="C278" s="79">
        <f t="shared" si="17"/>
        <v>0</v>
      </c>
      <c r="D278" s="92" t="str">
        <f t="shared" si="16"/>
        <v/>
      </c>
      <c r="E278"/>
      <c r="F278"/>
      <c r="G278"/>
      <c r="H278"/>
      <c r="I278"/>
      <c r="J278"/>
      <c r="K278"/>
      <c r="L278" s="93" t="str">
        <f>IFERROR(VLOOKUP(F278,Matrix!B:X,11,FALSE)-VLOOKUP(H278,Matrix!B:X,11,FALSE),"")</f>
        <v/>
      </c>
      <c r="M278" s="94" t="str">
        <f>IFERROR(VLOOKUP(F278,Matrix!B:H,7,FALSE)-VLOOKUP(H278,Matrix!B:H,7,FALSE),"")</f>
        <v/>
      </c>
      <c r="N278" s="95" t="str">
        <f>IFERROR(VLOOKUP(F278,Matrix!B:E,2,FALSE)-VLOOKUP(H278,Matrix!B:E,2,FALSE),"")</f>
        <v/>
      </c>
      <c r="O278" s="96" t="str">
        <f>IFERROR(VLOOKUP(F278,Matrix!B:X,14,FALSE)-VLOOKUP(H278,Matrix!B:X,14,FALSE),"")</f>
        <v/>
      </c>
      <c r="P278" s="96" t="str">
        <f>IFERROR(VLOOKUP(F278,Matrix!B:X,15,FALSE)-VLOOKUP(H278,Matrix!B:X,15,FALSE),"")</f>
        <v/>
      </c>
      <c r="Q278" s="97">
        <f t="shared" si="18"/>
        <v>0</v>
      </c>
      <c r="R278" s="97" t="str">
        <f>IFERROR(VLOOKUP(E278&amp;F278,Data!A:F,6,FALSE),"")</f>
        <v/>
      </c>
      <c r="S278" s="98">
        <f t="shared" si="19"/>
        <v>0</v>
      </c>
      <c r="T278" s="97" t="str">
        <f>IFERROR(VLOOKUP(E278&amp;H278,Data!A:F,6,FALSE),"")</f>
        <v/>
      </c>
    </row>
    <row r="279" spans="1:20" x14ac:dyDescent="0.25">
      <c r="A279" s="91" t="str">
        <f>IFERROR(AVERAGE(VLOOKUP(F279,Matrix!B:D,2,FALSE),VLOOKUP(H279,Matrix!B:D,3,FALSE)),"")</f>
        <v/>
      </c>
      <c r="B279" s="91" t="str">
        <f>IFERROR(AVERAGE(VLOOKUP(H279,Matrix!B:D,2,FALSE),VLOOKUP(F279,Matrix!B:D,3,FALSE)),"")</f>
        <v/>
      </c>
      <c r="C279" s="79">
        <f t="shared" si="17"/>
        <v>0</v>
      </c>
      <c r="D279" s="92" t="str">
        <f t="shared" si="16"/>
        <v/>
      </c>
      <c r="E279"/>
      <c r="F279"/>
      <c r="G279"/>
      <c r="H279"/>
      <c r="I279"/>
      <c r="J279"/>
      <c r="K279"/>
      <c r="L279" s="93" t="str">
        <f>IFERROR(VLOOKUP(F279,Matrix!B:X,11,FALSE)-VLOOKUP(H279,Matrix!B:X,11,FALSE),"")</f>
        <v/>
      </c>
      <c r="M279" s="94" t="str">
        <f>IFERROR(VLOOKUP(F279,Matrix!B:H,7,FALSE)-VLOOKUP(H279,Matrix!B:H,7,FALSE),"")</f>
        <v/>
      </c>
      <c r="N279" s="95" t="str">
        <f>IFERROR(VLOOKUP(F279,Matrix!B:E,2,FALSE)-VLOOKUP(H279,Matrix!B:E,2,FALSE),"")</f>
        <v/>
      </c>
      <c r="O279" s="96" t="str">
        <f>IFERROR(VLOOKUP(F279,Matrix!B:X,14,FALSE)-VLOOKUP(H279,Matrix!B:X,14,FALSE),"")</f>
        <v/>
      </c>
      <c r="P279" s="96" t="str">
        <f>IFERROR(VLOOKUP(F279,Matrix!B:X,15,FALSE)-VLOOKUP(H279,Matrix!B:X,15,FALSE),"")</f>
        <v/>
      </c>
      <c r="Q279" s="97">
        <f t="shared" si="18"/>
        <v>0</v>
      </c>
      <c r="R279" s="97" t="str">
        <f>IFERROR(VLOOKUP(E279&amp;F279,Data!A:F,6,FALSE),"")</f>
        <v/>
      </c>
      <c r="S279" s="98">
        <f t="shared" si="19"/>
        <v>0</v>
      </c>
      <c r="T279" s="97" t="str">
        <f>IFERROR(VLOOKUP(E279&amp;H279,Data!A:F,6,FALSE),"")</f>
        <v/>
      </c>
    </row>
    <row r="280" spans="1:20" x14ac:dyDescent="0.25">
      <c r="A280" s="91" t="str">
        <f>IFERROR(AVERAGE(VLOOKUP(F280,Matrix!B:D,2,FALSE),VLOOKUP(H280,Matrix!B:D,3,FALSE)),"")</f>
        <v/>
      </c>
      <c r="B280" s="91" t="str">
        <f>IFERROR(AVERAGE(VLOOKUP(H280,Matrix!B:D,2,FALSE),VLOOKUP(F280,Matrix!B:D,3,FALSE)),"")</f>
        <v/>
      </c>
      <c r="C280" s="79">
        <f t="shared" si="17"/>
        <v>0</v>
      </c>
      <c r="D280" s="92" t="str">
        <f t="shared" si="16"/>
        <v/>
      </c>
      <c r="E280"/>
      <c r="F280"/>
      <c r="G280"/>
      <c r="H280"/>
      <c r="I280"/>
      <c r="J280"/>
      <c r="K280"/>
      <c r="L280" s="93" t="str">
        <f>IFERROR(VLOOKUP(F280,Matrix!B:X,11,FALSE)-VLOOKUP(H280,Matrix!B:X,11,FALSE),"")</f>
        <v/>
      </c>
      <c r="M280" s="94" t="str">
        <f>IFERROR(VLOOKUP(F280,Matrix!B:H,7,FALSE)-VLOOKUP(H280,Matrix!B:H,7,FALSE),"")</f>
        <v/>
      </c>
      <c r="N280" s="95" t="str">
        <f>IFERROR(VLOOKUP(F280,Matrix!B:E,2,FALSE)-VLOOKUP(H280,Matrix!B:E,2,FALSE),"")</f>
        <v/>
      </c>
      <c r="O280" s="96" t="str">
        <f>IFERROR(VLOOKUP(F280,Matrix!B:X,14,FALSE)-VLOOKUP(H280,Matrix!B:X,14,FALSE),"")</f>
        <v/>
      </c>
      <c r="P280" s="96" t="str">
        <f>IFERROR(VLOOKUP(F280,Matrix!B:X,15,FALSE)-VLOOKUP(H280,Matrix!B:X,15,FALSE),"")</f>
        <v/>
      </c>
      <c r="Q280" s="97">
        <f t="shared" si="18"/>
        <v>0</v>
      </c>
      <c r="R280" s="97" t="str">
        <f>IFERROR(VLOOKUP(E280&amp;F280,Data!A:F,6,FALSE),"")</f>
        <v/>
      </c>
      <c r="S280" s="98">
        <f t="shared" si="19"/>
        <v>0</v>
      </c>
      <c r="T280" s="97" t="str">
        <f>IFERROR(VLOOKUP(E280&amp;H280,Data!A:F,6,FALSE),"")</f>
        <v/>
      </c>
    </row>
    <row r="281" spans="1:20" x14ac:dyDescent="0.25">
      <c r="A281" s="91" t="str">
        <f>IFERROR(AVERAGE(VLOOKUP(F281,Matrix!B:D,2,FALSE),VLOOKUP(H281,Matrix!B:D,3,FALSE)),"")</f>
        <v/>
      </c>
      <c r="B281" s="91" t="str">
        <f>IFERROR(AVERAGE(VLOOKUP(H281,Matrix!B:D,2,FALSE),VLOOKUP(F281,Matrix!B:D,3,FALSE)),"")</f>
        <v/>
      </c>
      <c r="C281" s="79">
        <f t="shared" si="17"/>
        <v>0</v>
      </c>
      <c r="D281" s="92" t="str">
        <f t="shared" si="16"/>
        <v/>
      </c>
      <c r="E281"/>
      <c r="F281"/>
      <c r="G281"/>
      <c r="H281"/>
      <c r="I281"/>
      <c r="J281"/>
      <c r="K281"/>
      <c r="L281" s="93" t="str">
        <f>IFERROR(VLOOKUP(F281,Matrix!B:X,11,FALSE)-VLOOKUP(H281,Matrix!B:X,11,FALSE),"")</f>
        <v/>
      </c>
      <c r="M281" s="94" t="str">
        <f>IFERROR(VLOOKUP(F281,Matrix!B:H,7,FALSE)-VLOOKUP(H281,Matrix!B:H,7,FALSE),"")</f>
        <v/>
      </c>
      <c r="N281" s="95" t="str">
        <f>IFERROR(VLOOKUP(F281,Matrix!B:E,2,FALSE)-VLOOKUP(H281,Matrix!B:E,2,FALSE),"")</f>
        <v/>
      </c>
      <c r="O281" s="96" t="str">
        <f>IFERROR(VLOOKUP(F281,Matrix!B:X,14,FALSE)-VLOOKUP(H281,Matrix!B:X,14,FALSE),"")</f>
        <v/>
      </c>
      <c r="P281" s="96" t="str">
        <f>IFERROR(VLOOKUP(F281,Matrix!B:X,15,FALSE)-VLOOKUP(H281,Matrix!B:X,15,FALSE),"")</f>
        <v/>
      </c>
      <c r="Q281" s="97">
        <f t="shared" si="18"/>
        <v>0</v>
      </c>
      <c r="R281" s="97" t="str">
        <f>IFERROR(VLOOKUP(E281&amp;F281,Data!A:F,6,FALSE),"")</f>
        <v/>
      </c>
      <c r="S281" s="98">
        <f t="shared" si="19"/>
        <v>0</v>
      </c>
      <c r="T281" s="97" t="str">
        <f>IFERROR(VLOOKUP(E281&amp;H281,Data!A:F,6,FALSE),"")</f>
        <v/>
      </c>
    </row>
    <row r="282" spans="1:20" x14ac:dyDescent="0.25">
      <c r="A282" s="91" t="str">
        <f>IFERROR(AVERAGE(VLOOKUP(F282,Matrix!B:D,2,FALSE),VLOOKUP(H282,Matrix!B:D,3,FALSE)),"")</f>
        <v/>
      </c>
      <c r="B282" s="91" t="str">
        <f>IFERROR(AVERAGE(VLOOKUP(H282,Matrix!B:D,2,FALSE),VLOOKUP(F282,Matrix!B:D,3,FALSE)),"")</f>
        <v/>
      </c>
      <c r="C282" s="79">
        <f t="shared" si="17"/>
        <v>0</v>
      </c>
      <c r="D282" s="92" t="str">
        <f t="shared" si="16"/>
        <v/>
      </c>
      <c r="E282"/>
      <c r="F282"/>
      <c r="G282"/>
      <c r="H282"/>
      <c r="I282"/>
      <c r="J282"/>
      <c r="K282"/>
      <c r="L282" s="93" t="str">
        <f>IFERROR(VLOOKUP(F282,Matrix!B:X,11,FALSE)-VLOOKUP(H282,Matrix!B:X,11,FALSE),"")</f>
        <v/>
      </c>
      <c r="M282" s="94" t="str">
        <f>IFERROR(VLOOKUP(F282,Matrix!B:H,7,FALSE)-VLOOKUP(H282,Matrix!B:H,7,FALSE),"")</f>
        <v/>
      </c>
      <c r="N282" s="95" t="str">
        <f>IFERROR(VLOOKUP(F282,Matrix!B:E,2,FALSE)-VLOOKUP(H282,Matrix!B:E,2,FALSE),"")</f>
        <v/>
      </c>
      <c r="O282" s="96" t="str">
        <f>IFERROR(VLOOKUP(F282,Matrix!B:X,14,FALSE)-VLOOKUP(H282,Matrix!B:X,14,FALSE),"")</f>
        <v/>
      </c>
      <c r="P282" s="96" t="str">
        <f>IFERROR(VLOOKUP(F282,Matrix!B:X,15,FALSE)-VLOOKUP(H282,Matrix!B:X,15,FALSE),"")</f>
        <v/>
      </c>
      <c r="Q282" s="97">
        <f t="shared" si="18"/>
        <v>0</v>
      </c>
      <c r="R282" s="97" t="str">
        <f>IFERROR(VLOOKUP(E282&amp;F282,Data!A:F,6,FALSE),"")</f>
        <v/>
      </c>
      <c r="S282" s="98">
        <f t="shared" si="19"/>
        <v>0</v>
      </c>
      <c r="T282" s="97" t="str">
        <f>IFERROR(VLOOKUP(E282&amp;H282,Data!A:F,6,FALSE),"")</f>
        <v/>
      </c>
    </row>
    <row r="283" spans="1:20" x14ac:dyDescent="0.25">
      <c r="A283" s="91" t="str">
        <f>IFERROR(AVERAGE(VLOOKUP(F283,Matrix!B:D,2,FALSE),VLOOKUP(H283,Matrix!B:D,3,FALSE)),"")</f>
        <v/>
      </c>
      <c r="B283" s="91" t="str">
        <f>IFERROR(AVERAGE(VLOOKUP(H283,Matrix!B:D,2,FALSE),VLOOKUP(F283,Matrix!B:D,3,FALSE)),"")</f>
        <v/>
      </c>
      <c r="C283" s="79">
        <f t="shared" si="17"/>
        <v>0</v>
      </c>
      <c r="D283" s="92" t="str">
        <f t="shared" si="16"/>
        <v/>
      </c>
      <c r="E283"/>
      <c r="F283"/>
      <c r="G283"/>
      <c r="H283"/>
      <c r="I283"/>
      <c r="J283"/>
      <c r="K283"/>
      <c r="L283" s="93" t="str">
        <f>IFERROR(VLOOKUP(F283,Matrix!B:X,11,FALSE)-VLOOKUP(H283,Matrix!B:X,11,FALSE),"")</f>
        <v/>
      </c>
      <c r="M283" s="94" t="str">
        <f>IFERROR(VLOOKUP(F283,Matrix!B:H,7,FALSE)-VLOOKUP(H283,Matrix!B:H,7,FALSE),"")</f>
        <v/>
      </c>
      <c r="N283" s="95" t="str">
        <f>IFERROR(VLOOKUP(F283,Matrix!B:E,2,FALSE)-VLOOKUP(H283,Matrix!B:E,2,FALSE),"")</f>
        <v/>
      </c>
      <c r="O283" s="96" t="str">
        <f>IFERROR(VLOOKUP(F283,Matrix!B:X,14,FALSE)-VLOOKUP(H283,Matrix!B:X,14,FALSE),"")</f>
        <v/>
      </c>
      <c r="P283" s="96" t="str">
        <f>IFERROR(VLOOKUP(F283,Matrix!B:X,15,FALSE)-VLOOKUP(H283,Matrix!B:X,15,FALSE),"")</f>
        <v/>
      </c>
      <c r="Q283" s="97">
        <f t="shared" si="18"/>
        <v>0</v>
      </c>
      <c r="R283" s="97" t="str">
        <f>IFERROR(VLOOKUP(E283&amp;F283,Data!A:F,6,FALSE),"")</f>
        <v/>
      </c>
      <c r="S283" s="98">
        <f t="shared" si="19"/>
        <v>0</v>
      </c>
      <c r="T283" s="97" t="str">
        <f>IFERROR(VLOOKUP(E283&amp;H283,Data!A:F,6,FALSE),"")</f>
        <v/>
      </c>
    </row>
    <row r="284" spans="1:20" x14ac:dyDescent="0.25">
      <c r="A284" s="91" t="str">
        <f>IFERROR(AVERAGE(VLOOKUP(F284,Matrix!B:D,2,FALSE),VLOOKUP(H284,Matrix!B:D,3,FALSE)),"")</f>
        <v/>
      </c>
      <c r="B284" s="91" t="str">
        <f>IFERROR(AVERAGE(VLOOKUP(H284,Matrix!B:D,2,FALSE),VLOOKUP(F284,Matrix!B:D,3,FALSE)),"")</f>
        <v/>
      </c>
      <c r="C284" s="79">
        <f t="shared" si="17"/>
        <v>0</v>
      </c>
      <c r="D284" s="92" t="str">
        <f t="shared" si="16"/>
        <v/>
      </c>
      <c r="E284"/>
      <c r="F284"/>
      <c r="G284"/>
      <c r="H284"/>
      <c r="I284"/>
      <c r="J284"/>
      <c r="K284"/>
      <c r="L284" s="93" t="str">
        <f>IFERROR(VLOOKUP(F284,Matrix!B:X,11,FALSE)-VLOOKUP(H284,Matrix!B:X,11,FALSE),"")</f>
        <v/>
      </c>
      <c r="M284" s="94" t="str">
        <f>IFERROR(VLOOKUP(F284,Matrix!B:H,7,FALSE)-VLOOKUP(H284,Matrix!B:H,7,FALSE),"")</f>
        <v/>
      </c>
      <c r="N284" s="95" t="str">
        <f>IFERROR(VLOOKUP(F284,Matrix!B:E,2,FALSE)-VLOOKUP(H284,Matrix!B:E,2,FALSE),"")</f>
        <v/>
      </c>
      <c r="O284" s="96" t="str">
        <f>IFERROR(VLOOKUP(F284,Matrix!B:X,14,FALSE)-VLOOKUP(H284,Matrix!B:X,14,FALSE),"")</f>
        <v/>
      </c>
      <c r="P284" s="96" t="str">
        <f>IFERROR(VLOOKUP(F284,Matrix!B:X,15,FALSE)-VLOOKUP(H284,Matrix!B:X,15,FALSE),"")</f>
        <v/>
      </c>
      <c r="Q284" s="97">
        <f t="shared" si="18"/>
        <v>0</v>
      </c>
      <c r="R284" s="97" t="str">
        <f>IFERROR(VLOOKUP(E284&amp;F284,Data!A:F,6,FALSE),"")</f>
        <v/>
      </c>
      <c r="S284" s="98">
        <f t="shared" si="19"/>
        <v>0</v>
      </c>
      <c r="T284" s="97" t="str">
        <f>IFERROR(VLOOKUP(E284&amp;H284,Data!A:F,6,FALSE),"")</f>
        <v/>
      </c>
    </row>
    <row r="285" spans="1:20" x14ac:dyDescent="0.25">
      <c r="A285" s="91" t="str">
        <f>IFERROR(AVERAGE(VLOOKUP(F285,Matrix!B:D,2,FALSE),VLOOKUP(H285,Matrix!B:D,3,FALSE)),"")</f>
        <v/>
      </c>
      <c r="B285" s="91" t="str">
        <f>IFERROR(AVERAGE(VLOOKUP(H285,Matrix!B:D,2,FALSE),VLOOKUP(F285,Matrix!B:D,3,FALSE)),"")</f>
        <v/>
      </c>
      <c r="C285" s="79">
        <f t="shared" si="17"/>
        <v>0</v>
      </c>
      <c r="D285" s="92" t="str">
        <f t="shared" si="16"/>
        <v/>
      </c>
      <c r="E285"/>
      <c r="F285"/>
      <c r="G285"/>
      <c r="H285"/>
      <c r="I285"/>
      <c r="J285"/>
      <c r="K285"/>
      <c r="L285" s="93" t="str">
        <f>IFERROR(VLOOKUP(F285,Matrix!B:X,11,FALSE)-VLOOKUP(H285,Matrix!B:X,11,FALSE),"")</f>
        <v/>
      </c>
      <c r="M285" s="94" t="str">
        <f>IFERROR(VLOOKUP(F285,Matrix!B:H,7,FALSE)-VLOOKUP(H285,Matrix!B:H,7,FALSE),"")</f>
        <v/>
      </c>
      <c r="N285" s="95" t="str">
        <f>IFERROR(VLOOKUP(F285,Matrix!B:E,2,FALSE)-VLOOKUP(H285,Matrix!B:E,2,FALSE),"")</f>
        <v/>
      </c>
      <c r="O285" s="96" t="str">
        <f>IFERROR(VLOOKUP(F285,Matrix!B:X,14,FALSE)-VLOOKUP(H285,Matrix!B:X,14,FALSE),"")</f>
        <v/>
      </c>
      <c r="P285" s="96" t="str">
        <f>IFERROR(VLOOKUP(F285,Matrix!B:X,15,FALSE)-VLOOKUP(H285,Matrix!B:X,15,FALSE),"")</f>
        <v/>
      </c>
      <c r="Q285" s="97">
        <f t="shared" si="18"/>
        <v>0</v>
      </c>
      <c r="R285" s="97" t="str">
        <f>IFERROR(VLOOKUP(E285&amp;F285,Data!A:F,6,FALSE),"")</f>
        <v/>
      </c>
      <c r="S285" s="98">
        <f t="shared" si="19"/>
        <v>0</v>
      </c>
      <c r="T285" s="97" t="str">
        <f>IFERROR(VLOOKUP(E285&amp;H285,Data!A:F,6,FALSE),"")</f>
        <v/>
      </c>
    </row>
    <row r="286" spans="1:20" x14ac:dyDescent="0.25">
      <c r="A286" s="91" t="str">
        <f>IFERROR(AVERAGE(VLOOKUP(F286,Matrix!B:D,2,FALSE),VLOOKUP(H286,Matrix!B:D,3,FALSE)),"")</f>
        <v/>
      </c>
      <c r="B286" s="91" t="str">
        <f>IFERROR(AVERAGE(VLOOKUP(H286,Matrix!B:D,2,FALSE),VLOOKUP(F286,Matrix!B:D,3,FALSE)),"")</f>
        <v/>
      </c>
      <c r="C286" s="79">
        <f t="shared" si="17"/>
        <v>0</v>
      </c>
      <c r="D286" s="92" t="str">
        <f t="shared" si="16"/>
        <v/>
      </c>
      <c r="E286"/>
      <c r="F286"/>
      <c r="G286"/>
      <c r="H286"/>
      <c r="I286"/>
      <c r="J286"/>
      <c r="K286"/>
      <c r="L286" s="93" t="str">
        <f>IFERROR(VLOOKUP(F286,Matrix!B:X,11,FALSE)-VLOOKUP(H286,Matrix!B:X,11,FALSE),"")</f>
        <v/>
      </c>
      <c r="M286" s="94" t="str">
        <f>IFERROR(VLOOKUP(F286,Matrix!B:H,7,FALSE)-VLOOKUP(H286,Matrix!B:H,7,FALSE),"")</f>
        <v/>
      </c>
      <c r="N286" s="95" t="str">
        <f>IFERROR(VLOOKUP(F286,Matrix!B:E,2,FALSE)-VLOOKUP(H286,Matrix!B:E,2,FALSE),"")</f>
        <v/>
      </c>
      <c r="O286" s="96" t="str">
        <f>IFERROR(VLOOKUP(F286,Matrix!B:X,14,FALSE)-VLOOKUP(H286,Matrix!B:X,14,FALSE),"")</f>
        <v/>
      </c>
      <c r="P286" s="96" t="str">
        <f>IFERROR(VLOOKUP(F286,Matrix!B:X,15,FALSE)-VLOOKUP(H286,Matrix!B:X,15,FALSE),"")</f>
        <v/>
      </c>
      <c r="Q286" s="97">
        <f t="shared" si="18"/>
        <v>0</v>
      </c>
      <c r="R286" s="97" t="str">
        <f>IFERROR(VLOOKUP(E286&amp;F286,Data!A:F,6,FALSE),"")</f>
        <v/>
      </c>
      <c r="S286" s="98">
        <f t="shared" si="19"/>
        <v>0</v>
      </c>
      <c r="T286" s="97" t="str">
        <f>IFERROR(VLOOKUP(E286&amp;H286,Data!A:F,6,FALSE),"")</f>
        <v/>
      </c>
    </row>
    <row r="287" spans="1:20" x14ac:dyDescent="0.25">
      <c r="A287" s="91" t="str">
        <f>IFERROR(AVERAGE(VLOOKUP(F287,Matrix!B:D,2,FALSE),VLOOKUP(H287,Matrix!B:D,3,FALSE)),"")</f>
        <v/>
      </c>
      <c r="B287" s="91" t="str">
        <f>IFERROR(AVERAGE(VLOOKUP(H287,Matrix!B:D,2,FALSE),VLOOKUP(F287,Matrix!B:D,3,FALSE)),"")</f>
        <v/>
      </c>
      <c r="C287" s="79">
        <f t="shared" si="17"/>
        <v>0</v>
      </c>
      <c r="D287" s="92" t="str">
        <f t="shared" si="16"/>
        <v/>
      </c>
      <c r="E287"/>
      <c r="F287"/>
      <c r="G287"/>
      <c r="H287"/>
      <c r="I287"/>
      <c r="J287"/>
      <c r="K287"/>
      <c r="L287" s="93" t="str">
        <f>IFERROR(VLOOKUP(F287,Matrix!B:X,11,FALSE)-VLOOKUP(H287,Matrix!B:X,11,FALSE),"")</f>
        <v/>
      </c>
      <c r="M287" s="94" t="str">
        <f>IFERROR(VLOOKUP(F287,Matrix!B:H,7,FALSE)-VLOOKUP(H287,Matrix!B:H,7,FALSE),"")</f>
        <v/>
      </c>
      <c r="N287" s="95" t="str">
        <f>IFERROR(VLOOKUP(F287,Matrix!B:E,2,FALSE)-VLOOKUP(H287,Matrix!B:E,2,FALSE),"")</f>
        <v/>
      </c>
      <c r="O287" s="96" t="str">
        <f>IFERROR(VLOOKUP(F287,Matrix!B:X,14,FALSE)-VLOOKUP(H287,Matrix!B:X,14,FALSE),"")</f>
        <v/>
      </c>
      <c r="P287" s="96" t="str">
        <f>IFERROR(VLOOKUP(F287,Matrix!B:X,15,FALSE)-VLOOKUP(H287,Matrix!B:X,15,FALSE),"")</f>
        <v/>
      </c>
      <c r="Q287" s="97">
        <f t="shared" si="18"/>
        <v>0</v>
      </c>
      <c r="R287" s="97" t="str">
        <f>IFERROR(VLOOKUP(E287&amp;F287,Data!A:F,6,FALSE),"")</f>
        <v/>
      </c>
      <c r="S287" s="98">
        <f t="shared" si="19"/>
        <v>0</v>
      </c>
      <c r="T287" s="97" t="str">
        <f>IFERROR(VLOOKUP(E287&amp;H287,Data!A:F,6,FALSE),"")</f>
        <v/>
      </c>
    </row>
    <row r="288" spans="1:20" x14ac:dyDescent="0.25">
      <c r="A288" s="91" t="str">
        <f>IFERROR(AVERAGE(VLOOKUP(F288,Matrix!B:D,2,FALSE),VLOOKUP(H288,Matrix!B:D,3,FALSE)),"")</f>
        <v/>
      </c>
      <c r="B288" s="91" t="str">
        <f>IFERROR(AVERAGE(VLOOKUP(H288,Matrix!B:D,2,FALSE),VLOOKUP(F288,Matrix!B:D,3,FALSE)),"")</f>
        <v/>
      </c>
      <c r="C288" s="79">
        <f t="shared" si="17"/>
        <v>0</v>
      </c>
      <c r="D288" s="92" t="str">
        <f t="shared" si="16"/>
        <v/>
      </c>
      <c r="E288"/>
      <c r="F288"/>
      <c r="G288"/>
      <c r="H288"/>
      <c r="I288"/>
      <c r="J288"/>
      <c r="K288"/>
      <c r="L288" s="93" t="str">
        <f>IFERROR(VLOOKUP(F288,Matrix!B:X,11,FALSE)-VLOOKUP(H288,Matrix!B:X,11,FALSE),"")</f>
        <v/>
      </c>
      <c r="M288" s="94" t="str">
        <f>IFERROR(VLOOKUP(F288,Matrix!B:H,7,FALSE)-VLOOKUP(H288,Matrix!B:H,7,FALSE),"")</f>
        <v/>
      </c>
      <c r="N288" s="95" t="str">
        <f>IFERROR(VLOOKUP(F288,Matrix!B:E,2,FALSE)-VLOOKUP(H288,Matrix!B:E,2,FALSE),"")</f>
        <v/>
      </c>
      <c r="O288" s="96" t="str">
        <f>IFERROR(VLOOKUP(F288,Matrix!B:X,14,FALSE)-VLOOKUP(H288,Matrix!B:X,14,FALSE),"")</f>
        <v/>
      </c>
      <c r="P288" s="96" t="str">
        <f>IFERROR(VLOOKUP(F288,Matrix!B:X,15,FALSE)-VLOOKUP(H288,Matrix!B:X,15,FALSE),"")</f>
        <v/>
      </c>
      <c r="Q288" s="97">
        <f t="shared" si="18"/>
        <v>0</v>
      </c>
      <c r="R288" s="97" t="str">
        <f>IFERROR(VLOOKUP(E288&amp;F288,Data!A:F,6,FALSE),"")</f>
        <v/>
      </c>
      <c r="S288" s="98">
        <f t="shared" si="19"/>
        <v>0</v>
      </c>
      <c r="T288" s="97" t="str">
        <f>IFERROR(VLOOKUP(E288&amp;H288,Data!A:F,6,FALSE),"")</f>
        <v/>
      </c>
    </row>
    <row r="289" spans="1:20" x14ac:dyDescent="0.25">
      <c r="A289" s="91" t="str">
        <f>IFERROR(AVERAGE(VLOOKUP(F289,Matrix!B:D,2,FALSE),VLOOKUP(H289,Matrix!B:D,3,FALSE)),"")</f>
        <v/>
      </c>
      <c r="B289" s="91" t="str">
        <f>IFERROR(AVERAGE(VLOOKUP(H289,Matrix!B:D,2,FALSE),VLOOKUP(F289,Matrix!B:D,3,FALSE)),"")</f>
        <v/>
      </c>
      <c r="C289" s="79">
        <f t="shared" si="17"/>
        <v>0</v>
      </c>
      <c r="D289" s="92" t="str">
        <f t="shared" si="16"/>
        <v/>
      </c>
      <c r="E289"/>
      <c r="F289"/>
      <c r="G289"/>
      <c r="H289"/>
      <c r="I289"/>
      <c r="J289"/>
      <c r="K289"/>
      <c r="L289" s="93" t="str">
        <f>IFERROR(VLOOKUP(F289,Matrix!B:X,11,FALSE)-VLOOKUP(H289,Matrix!B:X,11,FALSE),"")</f>
        <v/>
      </c>
      <c r="M289" s="94" t="str">
        <f>IFERROR(VLOOKUP(F289,Matrix!B:H,7,FALSE)-VLOOKUP(H289,Matrix!B:H,7,FALSE),"")</f>
        <v/>
      </c>
      <c r="N289" s="95" t="str">
        <f>IFERROR(VLOOKUP(F289,Matrix!B:E,2,FALSE)-VLOOKUP(H289,Matrix!B:E,2,FALSE),"")</f>
        <v/>
      </c>
      <c r="O289" s="96" t="str">
        <f>IFERROR(VLOOKUP(F289,Matrix!B:X,14,FALSE)-VLOOKUP(H289,Matrix!B:X,14,FALSE),"")</f>
        <v/>
      </c>
      <c r="P289" s="96" t="str">
        <f>IFERROR(VLOOKUP(F289,Matrix!B:X,15,FALSE)-VLOOKUP(H289,Matrix!B:X,15,FALSE),"")</f>
        <v/>
      </c>
      <c r="Q289" s="97">
        <f t="shared" si="18"/>
        <v>0</v>
      </c>
      <c r="R289" s="97" t="str">
        <f>IFERROR(VLOOKUP(E289&amp;F289,Data!A:F,6,FALSE),"")</f>
        <v/>
      </c>
      <c r="S289" s="98">
        <f t="shared" si="19"/>
        <v>0</v>
      </c>
      <c r="T289" s="97" t="str">
        <f>IFERROR(VLOOKUP(E289&amp;H289,Data!A:F,6,FALSE),"")</f>
        <v/>
      </c>
    </row>
    <row r="290" spans="1:20" x14ac:dyDescent="0.25">
      <c r="A290" s="91" t="str">
        <f>IFERROR(AVERAGE(VLOOKUP(F290,Matrix!B:D,2,FALSE),VLOOKUP(H290,Matrix!B:D,3,FALSE)),"")</f>
        <v/>
      </c>
      <c r="B290" s="91" t="str">
        <f>IFERROR(AVERAGE(VLOOKUP(H290,Matrix!B:D,2,FALSE),VLOOKUP(F290,Matrix!B:D,3,FALSE)),"")</f>
        <v/>
      </c>
      <c r="C290" s="79">
        <f t="shared" si="17"/>
        <v>0</v>
      </c>
      <c r="D290" s="92" t="str">
        <f t="shared" si="16"/>
        <v/>
      </c>
      <c r="E290"/>
      <c r="F290"/>
      <c r="G290"/>
      <c r="H290"/>
      <c r="I290"/>
      <c r="J290"/>
      <c r="K290"/>
      <c r="L290" s="93" t="str">
        <f>IFERROR(VLOOKUP(F290,Matrix!B:X,11,FALSE)-VLOOKUP(H290,Matrix!B:X,11,FALSE),"")</f>
        <v/>
      </c>
      <c r="M290" s="94" t="str">
        <f>IFERROR(VLOOKUP(F290,Matrix!B:H,7,FALSE)-VLOOKUP(H290,Matrix!B:H,7,FALSE),"")</f>
        <v/>
      </c>
      <c r="N290" s="95" t="str">
        <f>IFERROR(VLOOKUP(F290,Matrix!B:E,2,FALSE)-VLOOKUP(H290,Matrix!B:E,2,FALSE),"")</f>
        <v/>
      </c>
      <c r="O290" s="96" t="str">
        <f>IFERROR(VLOOKUP(F290,Matrix!B:X,14,FALSE)-VLOOKUP(H290,Matrix!B:X,14,FALSE),"")</f>
        <v/>
      </c>
      <c r="P290" s="96" t="str">
        <f>IFERROR(VLOOKUP(F290,Matrix!B:X,15,FALSE)-VLOOKUP(H290,Matrix!B:X,15,FALSE),"")</f>
        <v/>
      </c>
      <c r="Q290" s="97">
        <f t="shared" si="18"/>
        <v>0</v>
      </c>
      <c r="R290" s="97" t="str">
        <f>IFERROR(VLOOKUP(E290&amp;F290,Data!A:F,6,FALSE),"")</f>
        <v/>
      </c>
      <c r="S290" s="98">
        <f t="shared" si="19"/>
        <v>0</v>
      </c>
      <c r="T290" s="97" t="str">
        <f>IFERROR(VLOOKUP(E290&amp;H290,Data!A:F,6,FALSE),"")</f>
        <v/>
      </c>
    </row>
    <row r="291" spans="1:20" x14ac:dyDescent="0.25">
      <c r="A291" s="91" t="str">
        <f>IFERROR(AVERAGE(VLOOKUP(F291,Matrix!B:D,2,FALSE),VLOOKUP(H291,Matrix!B:D,3,FALSE)),"")</f>
        <v/>
      </c>
      <c r="B291" s="91" t="str">
        <f>IFERROR(AVERAGE(VLOOKUP(H291,Matrix!B:D,2,FALSE),VLOOKUP(F291,Matrix!B:D,3,FALSE)),"")</f>
        <v/>
      </c>
      <c r="C291" s="79">
        <f t="shared" si="17"/>
        <v>0</v>
      </c>
      <c r="D291" s="92" t="str">
        <f t="shared" si="16"/>
        <v/>
      </c>
      <c r="E291"/>
      <c r="F291"/>
      <c r="G291"/>
      <c r="H291"/>
      <c r="I291"/>
      <c r="J291"/>
      <c r="K291"/>
      <c r="L291" s="93" t="str">
        <f>IFERROR(VLOOKUP(F291,Matrix!B:X,11,FALSE)-VLOOKUP(H291,Matrix!B:X,11,FALSE),"")</f>
        <v/>
      </c>
      <c r="M291" s="94" t="str">
        <f>IFERROR(VLOOKUP(F291,Matrix!B:H,7,FALSE)-VLOOKUP(H291,Matrix!B:H,7,FALSE),"")</f>
        <v/>
      </c>
      <c r="N291" s="95" t="str">
        <f>IFERROR(VLOOKUP(F291,Matrix!B:E,2,FALSE)-VLOOKUP(H291,Matrix!B:E,2,FALSE),"")</f>
        <v/>
      </c>
      <c r="O291" s="96" t="str">
        <f>IFERROR(VLOOKUP(F291,Matrix!B:X,14,FALSE)-VLOOKUP(H291,Matrix!B:X,14,FALSE),"")</f>
        <v/>
      </c>
      <c r="P291" s="96" t="str">
        <f>IFERROR(VLOOKUP(F291,Matrix!B:X,15,FALSE)-VLOOKUP(H291,Matrix!B:X,15,FALSE),"")</f>
        <v/>
      </c>
      <c r="Q291" s="97">
        <f t="shared" si="18"/>
        <v>0</v>
      </c>
      <c r="R291" s="97" t="str">
        <f>IFERROR(VLOOKUP(E291&amp;F291,Data!A:F,6,FALSE),"")</f>
        <v/>
      </c>
      <c r="S291" s="98">
        <f t="shared" si="19"/>
        <v>0</v>
      </c>
      <c r="T291" s="97" t="str">
        <f>IFERROR(VLOOKUP(E291&amp;H291,Data!A:F,6,FALSE),"")</f>
        <v/>
      </c>
    </row>
    <row r="292" spans="1:20" x14ac:dyDescent="0.25">
      <c r="A292" s="91" t="str">
        <f>IFERROR(AVERAGE(VLOOKUP(F292,Matrix!B:D,2,FALSE),VLOOKUP(H292,Matrix!B:D,3,FALSE)),"")</f>
        <v/>
      </c>
      <c r="B292" s="91" t="str">
        <f>IFERROR(AVERAGE(VLOOKUP(H292,Matrix!B:D,2,FALSE),VLOOKUP(F292,Matrix!B:D,3,FALSE)),"")</f>
        <v/>
      </c>
      <c r="C292" s="79">
        <f t="shared" si="17"/>
        <v>0</v>
      </c>
      <c r="D292" s="92" t="str">
        <f t="shared" si="16"/>
        <v/>
      </c>
      <c r="E292"/>
      <c r="F292"/>
      <c r="G292"/>
      <c r="H292"/>
      <c r="I292"/>
      <c r="J292"/>
      <c r="K292"/>
      <c r="L292" s="93" t="str">
        <f>IFERROR(VLOOKUP(F292,Matrix!B:X,11,FALSE)-VLOOKUP(H292,Matrix!B:X,11,FALSE),"")</f>
        <v/>
      </c>
      <c r="M292" s="94" t="str">
        <f>IFERROR(VLOOKUP(F292,Matrix!B:H,7,FALSE)-VLOOKUP(H292,Matrix!B:H,7,FALSE),"")</f>
        <v/>
      </c>
      <c r="N292" s="95" t="str">
        <f>IFERROR(VLOOKUP(F292,Matrix!B:E,2,FALSE)-VLOOKUP(H292,Matrix!B:E,2,FALSE),"")</f>
        <v/>
      </c>
      <c r="O292" s="96" t="str">
        <f>IFERROR(VLOOKUP(F292,Matrix!B:X,14,FALSE)-VLOOKUP(H292,Matrix!B:X,14,FALSE),"")</f>
        <v/>
      </c>
      <c r="P292" s="96" t="str">
        <f>IFERROR(VLOOKUP(F292,Matrix!B:X,15,FALSE)-VLOOKUP(H292,Matrix!B:X,15,FALSE),"")</f>
        <v/>
      </c>
      <c r="Q292" s="97">
        <f t="shared" si="18"/>
        <v>0</v>
      </c>
      <c r="R292" s="97" t="str">
        <f>IFERROR(VLOOKUP(E292&amp;F292,Data!A:F,6,FALSE),"")</f>
        <v/>
      </c>
      <c r="S292" s="98">
        <f t="shared" si="19"/>
        <v>0</v>
      </c>
      <c r="T292" s="97" t="str">
        <f>IFERROR(VLOOKUP(E292&amp;H292,Data!A:F,6,FALSE),"")</f>
        <v/>
      </c>
    </row>
    <row r="293" spans="1:20" x14ac:dyDescent="0.25">
      <c r="A293" s="91" t="str">
        <f>IFERROR(AVERAGE(VLOOKUP(F293,Matrix!B:D,2,FALSE),VLOOKUP(H293,Matrix!B:D,3,FALSE)),"")</f>
        <v/>
      </c>
      <c r="B293" s="91" t="str">
        <f>IFERROR(AVERAGE(VLOOKUP(H293,Matrix!B:D,2,FALSE),VLOOKUP(F293,Matrix!B:D,3,FALSE)),"")</f>
        <v/>
      </c>
      <c r="C293" s="79">
        <f t="shared" si="17"/>
        <v>0</v>
      </c>
      <c r="D293" s="92" t="str">
        <f t="shared" si="16"/>
        <v/>
      </c>
      <c r="E293"/>
      <c r="F293"/>
      <c r="G293"/>
      <c r="H293"/>
      <c r="I293"/>
      <c r="J293"/>
      <c r="K293"/>
      <c r="L293" s="93" t="str">
        <f>IFERROR(VLOOKUP(F293,Matrix!B:X,11,FALSE)-VLOOKUP(H293,Matrix!B:X,11,FALSE),"")</f>
        <v/>
      </c>
      <c r="M293" s="94" t="str">
        <f>IFERROR(VLOOKUP(F293,Matrix!B:H,7,FALSE)-VLOOKUP(H293,Matrix!B:H,7,FALSE),"")</f>
        <v/>
      </c>
      <c r="N293" s="95" t="str">
        <f>IFERROR(VLOOKUP(F293,Matrix!B:E,2,FALSE)-VLOOKUP(H293,Matrix!B:E,2,FALSE),"")</f>
        <v/>
      </c>
      <c r="O293" s="96" t="str">
        <f>IFERROR(VLOOKUP(F293,Matrix!B:X,14,FALSE)-VLOOKUP(H293,Matrix!B:X,14,FALSE),"")</f>
        <v/>
      </c>
      <c r="P293" s="96" t="str">
        <f>IFERROR(VLOOKUP(F293,Matrix!B:X,15,FALSE)-VLOOKUP(H293,Matrix!B:X,15,FALSE),"")</f>
        <v/>
      </c>
      <c r="Q293" s="97">
        <f t="shared" si="18"/>
        <v>0</v>
      </c>
      <c r="R293" s="97" t="str">
        <f>IFERROR(VLOOKUP(E293&amp;F293,Data!A:F,6,FALSE),"")</f>
        <v/>
      </c>
      <c r="S293" s="98">
        <f t="shared" si="19"/>
        <v>0</v>
      </c>
      <c r="T293" s="97" t="str">
        <f>IFERROR(VLOOKUP(E293&amp;H293,Data!A:F,6,FALSE),"")</f>
        <v/>
      </c>
    </row>
    <row r="294" spans="1:20" x14ac:dyDescent="0.25">
      <c r="A294" s="91" t="str">
        <f>IFERROR(AVERAGE(VLOOKUP(F294,Matrix!B:D,2,FALSE),VLOOKUP(H294,Matrix!B:D,3,FALSE)),"")</f>
        <v/>
      </c>
      <c r="B294" s="91" t="str">
        <f>IFERROR(AVERAGE(VLOOKUP(H294,Matrix!B:D,2,FALSE),VLOOKUP(F294,Matrix!B:D,3,FALSE)),"")</f>
        <v/>
      </c>
      <c r="C294" s="79">
        <f t="shared" si="17"/>
        <v>0</v>
      </c>
      <c r="D294" s="92" t="str">
        <f t="shared" si="16"/>
        <v/>
      </c>
      <c r="E294"/>
      <c r="F294"/>
      <c r="G294"/>
      <c r="H294"/>
      <c r="I294"/>
      <c r="J294"/>
      <c r="K294"/>
      <c r="L294" s="93" t="str">
        <f>IFERROR(VLOOKUP(F294,Matrix!B:X,11,FALSE)-VLOOKUP(H294,Matrix!B:X,11,FALSE),"")</f>
        <v/>
      </c>
      <c r="M294" s="94" t="str">
        <f>IFERROR(VLOOKUP(F294,Matrix!B:H,7,FALSE)-VLOOKUP(H294,Matrix!B:H,7,FALSE),"")</f>
        <v/>
      </c>
      <c r="N294" s="95" t="str">
        <f>IFERROR(VLOOKUP(F294,Matrix!B:E,2,FALSE)-VLOOKUP(H294,Matrix!B:E,2,FALSE),"")</f>
        <v/>
      </c>
      <c r="O294" s="96" t="str">
        <f>IFERROR(VLOOKUP(F294,Matrix!B:X,14,FALSE)-VLOOKUP(H294,Matrix!B:X,14,FALSE),"")</f>
        <v/>
      </c>
      <c r="P294" s="96" t="str">
        <f>IFERROR(VLOOKUP(F294,Matrix!B:X,15,FALSE)-VLOOKUP(H294,Matrix!B:X,15,FALSE),"")</f>
        <v/>
      </c>
      <c r="Q294" s="97">
        <f t="shared" si="18"/>
        <v>0</v>
      </c>
      <c r="R294" s="97" t="str">
        <f>IFERROR(VLOOKUP(E294&amp;F294,Data!A:F,6,FALSE),"")</f>
        <v/>
      </c>
      <c r="S294" s="98">
        <f t="shared" si="19"/>
        <v>0</v>
      </c>
      <c r="T294" s="97" t="str">
        <f>IFERROR(VLOOKUP(E294&amp;H294,Data!A:F,6,FALSE),"")</f>
        <v/>
      </c>
    </row>
    <row r="295" spans="1:20" x14ac:dyDescent="0.25">
      <c r="A295" s="91" t="str">
        <f>IFERROR(AVERAGE(VLOOKUP(F295,Matrix!B:D,2,FALSE),VLOOKUP(H295,Matrix!B:D,3,FALSE)),"")</f>
        <v/>
      </c>
      <c r="B295" s="91" t="str">
        <f>IFERROR(AVERAGE(VLOOKUP(H295,Matrix!B:D,2,FALSE),VLOOKUP(F295,Matrix!B:D,3,FALSE)),"")</f>
        <v/>
      </c>
      <c r="C295" s="79">
        <f t="shared" si="17"/>
        <v>0</v>
      </c>
      <c r="D295" s="92" t="str">
        <f t="shared" si="16"/>
        <v/>
      </c>
      <c r="E295"/>
      <c r="F295"/>
      <c r="G295"/>
      <c r="H295"/>
      <c r="I295"/>
      <c r="J295"/>
      <c r="K295"/>
      <c r="L295" s="93" t="str">
        <f>IFERROR(VLOOKUP(F295,Matrix!B:X,11,FALSE)-VLOOKUP(H295,Matrix!B:X,11,FALSE),"")</f>
        <v/>
      </c>
      <c r="M295" s="94" t="str">
        <f>IFERROR(VLOOKUP(F295,Matrix!B:H,7,FALSE)-VLOOKUP(H295,Matrix!B:H,7,FALSE),"")</f>
        <v/>
      </c>
      <c r="N295" s="95" t="str">
        <f>IFERROR(VLOOKUP(F295,Matrix!B:E,2,FALSE)-VLOOKUP(H295,Matrix!B:E,2,FALSE),"")</f>
        <v/>
      </c>
      <c r="O295" s="96" t="str">
        <f>IFERROR(VLOOKUP(F295,Matrix!B:X,14,FALSE)-VLOOKUP(H295,Matrix!B:X,14,FALSE),"")</f>
        <v/>
      </c>
      <c r="P295" s="96" t="str">
        <f>IFERROR(VLOOKUP(F295,Matrix!B:X,15,FALSE)-VLOOKUP(H295,Matrix!B:X,15,FALSE),"")</f>
        <v/>
      </c>
      <c r="Q295" s="97">
        <f t="shared" si="18"/>
        <v>0</v>
      </c>
      <c r="R295" s="97" t="str">
        <f>IFERROR(VLOOKUP(E295&amp;F295,Data!A:F,6,FALSE),"")</f>
        <v/>
      </c>
      <c r="S295" s="98">
        <f t="shared" si="19"/>
        <v>0</v>
      </c>
      <c r="T295" s="97" t="str">
        <f>IFERROR(VLOOKUP(E295&amp;H295,Data!A:F,6,FALSE),"")</f>
        <v/>
      </c>
    </row>
    <row r="296" spans="1:20" x14ac:dyDescent="0.25">
      <c r="A296" s="91" t="str">
        <f>IFERROR(AVERAGE(VLOOKUP(F296,Matrix!B:D,2,FALSE),VLOOKUP(H296,Matrix!B:D,3,FALSE)),"")</f>
        <v/>
      </c>
      <c r="B296" s="91" t="str">
        <f>IFERROR(AVERAGE(VLOOKUP(H296,Matrix!B:D,2,FALSE),VLOOKUP(F296,Matrix!B:D,3,FALSE)),"")</f>
        <v/>
      </c>
      <c r="C296" s="79">
        <f t="shared" si="17"/>
        <v>0</v>
      </c>
      <c r="D296" s="92" t="str">
        <f t="shared" si="16"/>
        <v/>
      </c>
      <c r="E296"/>
      <c r="F296"/>
      <c r="G296"/>
      <c r="H296"/>
      <c r="I296"/>
      <c r="J296"/>
      <c r="K296"/>
      <c r="L296" s="93" t="str">
        <f>IFERROR(VLOOKUP(F296,Matrix!B:X,11,FALSE)-VLOOKUP(H296,Matrix!B:X,11,FALSE),"")</f>
        <v/>
      </c>
      <c r="M296" s="94" t="str">
        <f>IFERROR(VLOOKUP(F296,Matrix!B:H,7,FALSE)-VLOOKUP(H296,Matrix!B:H,7,FALSE),"")</f>
        <v/>
      </c>
      <c r="N296" s="95" t="str">
        <f>IFERROR(VLOOKUP(F296,Matrix!B:E,2,FALSE)-VLOOKUP(H296,Matrix!B:E,2,FALSE),"")</f>
        <v/>
      </c>
      <c r="O296" s="96" t="str">
        <f>IFERROR(VLOOKUP(F296,Matrix!B:X,14,FALSE)-VLOOKUP(H296,Matrix!B:X,14,FALSE),"")</f>
        <v/>
      </c>
      <c r="P296" s="96" t="str">
        <f>IFERROR(VLOOKUP(F296,Matrix!B:X,15,FALSE)-VLOOKUP(H296,Matrix!B:X,15,FALSE),"")</f>
        <v/>
      </c>
      <c r="Q296" s="97">
        <f t="shared" si="18"/>
        <v>0</v>
      </c>
      <c r="R296" s="97" t="str">
        <f>IFERROR(VLOOKUP(E296&amp;F296,Data!A:F,6,FALSE),"")</f>
        <v/>
      </c>
      <c r="S296" s="98">
        <f t="shared" si="19"/>
        <v>0</v>
      </c>
      <c r="T296" s="97" t="str">
        <f>IFERROR(VLOOKUP(E296&amp;H296,Data!A:F,6,FALSE),"")</f>
        <v/>
      </c>
    </row>
    <row r="297" spans="1:20" x14ac:dyDescent="0.25">
      <c r="A297" s="91" t="str">
        <f>IFERROR(AVERAGE(VLOOKUP(F297,Matrix!B:D,2,FALSE),VLOOKUP(H297,Matrix!B:D,3,FALSE)),"")</f>
        <v/>
      </c>
      <c r="B297" s="91" t="str">
        <f>IFERROR(AVERAGE(VLOOKUP(H297,Matrix!B:D,2,FALSE),VLOOKUP(F297,Matrix!B:D,3,FALSE)),"")</f>
        <v/>
      </c>
      <c r="C297" s="79">
        <f t="shared" si="17"/>
        <v>0</v>
      </c>
      <c r="D297" s="92" t="str">
        <f t="shared" si="16"/>
        <v/>
      </c>
      <c r="E297"/>
      <c r="F297"/>
      <c r="G297"/>
      <c r="H297"/>
      <c r="I297"/>
      <c r="J297"/>
      <c r="K297"/>
      <c r="L297" s="93" t="str">
        <f>IFERROR(VLOOKUP(F297,Matrix!B:X,11,FALSE)-VLOOKUP(H297,Matrix!B:X,11,FALSE),"")</f>
        <v/>
      </c>
      <c r="M297" s="94" t="str">
        <f>IFERROR(VLOOKUP(F297,Matrix!B:H,7,FALSE)-VLOOKUP(H297,Matrix!B:H,7,FALSE),"")</f>
        <v/>
      </c>
      <c r="N297" s="95" t="str">
        <f>IFERROR(VLOOKUP(F297,Matrix!B:E,2,FALSE)-VLOOKUP(H297,Matrix!B:E,2,FALSE),"")</f>
        <v/>
      </c>
      <c r="O297" s="96" t="str">
        <f>IFERROR(VLOOKUP(F297,Matrix!B:X,14,FALSE)-VLOOKUP(H297,Matrix!B:X,14,FALSE),"")</f>
        <v/>
      </c>
      <c r="P297" s="96" t="str">
        <f>IFERROR(VLOOKUP(F297,Matrix!B:X,15,FALSE)-VLOOKUP(H297,Matrix!B:X,15,FALSE),"")</f>
        <v/>
      </c>
      <c r="Q297" s="97">
        <f t="shared" si="18"/>
        <v>0</v>
      </c>
      <c r="R297" s="97" t="str">
        <f>IFERROR(VLOOKUP(E297&amp;F297,Data!A:F,6,FALSE),"")</f>
        <v/>
      </c>
      <c r="S297" s="98">
        <f t="shared" si="19"/>
        <v>0</v>
      </c>
      <c r="T297" s="97" t="str">
        <f>IFERROR(VLOOKUP(E297&amp;H297,Data!A:F,6,FALSE),"")</f>
        <v/>
      </c>
    </row>
    <row r="298" spans="1:20" x14ac:dyDescent="0.25">
      <c r="A298" s="91" t="str">
        <f>IFERROR(AVERAGE(VLOOKUP(F298,Matrix!B:D,2,FALSE),VLOOKUP(H298,Matrix!B:D,3,FALSE)),"")</f>
        <v/>
      </c>
      <c r="B298" s="91" t="str">
        <f>IFERROR(AVERAGE(VLOOKUP(H298,Matrix!B:D,2,FALSE),VLOOKUP(F298,Matrix!B:D,3,FALSE)),"")</f>
        <v/>
      </c>
      <c r="C298" s="79">
        <f t="shared" si="17"/>
        <v>0</v>
      </c>
      <c r="D298" s="92" t="str">
        <f t="shared" si="16"/>
        <v/>
      </c>
      <c r="E298"/>
      <c r="F298"/>
      <c r="G298"/>
      <c r="H298"/>
      <c r="I298"/>
      <c r="J298"/>
      <c r="K298"/>
      <c r="L298" s="93" t="str">
        <f>IFERROR(VLOOKUP(F298,Matrix!B:X,11,FALSE)-VLOOKUP(H298,Matrix!B:X,11,FALSE),"")</f>
        <v/>
      </c>
      <c r="M298" s="94" t="str">
        <f>IFERROR(VLOOKUP(F298,Matrix!B:H,7,FALSE)-VLOOKUP(H298,Matrix!B:H,7,FALSE),"")</f>
        <v/>
      </c>
      <c r="N298" s="95" t="str">
        <f>IFERROR(VLOOKUP(F298,Matrix!B:E,2,FALSE)-VLOOKUP(H298,Matrix!B:E,2,FALSE),"")</f>
        <v/>
      </c>
      <c r="O298" s="96" t="str">
        <f>IFERROR(VLOOKUP(F298,Matrix!B:X,14,FALSE)-VLOOKUP(H298,Matrix!B:X,14,FALSE),"")</f>
        <v/>
      </c>
      <c r="P298" s="96" t="str">
        <f>IFERROR(VLOOKUP(F298,Matrix!B:X,15,FALSE)-VLOOKUP(H298,Matrix!B:X,15,FALSE),"")</f>
        <v/>
      </c>
      <c r="Q298" s="97">
        <f t="shared" si="18"/>
        <v>0</v>
      </c>
      <c r="R298" s="97" t="str">
        <f>IFERROR(VLOOKUP(E298&amp;F298,Data!A:F,6,FALSE),"")</f>
        <v/>
      </c>
      <c r="S298" s="98">
        <f t="shared" si="19"/>
        <v>0</v>
      </c>
      <c r="T298" s="97" t="str">
        <f>IFERROR(VLOOKUP(E298&amp;H298,Data!A:F,6,FALSE),"")</f>
        <v/>
      </c>
    </row>
    <row r="299" spans="1:20" x14ac:dyDescent="0.25">
      <c r="A299" s="91" t="str">
        <f>IFERROR(AVERAGE(VLOOKUP(F299,Matrix!B:D,2,FALSE),VLOOKUP(H299,Matrix!B:D,3,FALSE)),"")</f>
        <v/>
      </c>
      <c r="B299" s="91" t="str">
        <f>IFERROR(AVERAGE(VLOOKUP(H299,Matrix!B:D,2,FALSE),VLOOKUP(F299,Matrix!B:D,3,FALSE)),"")</f>
        <v/>
      </c>
      <c r="C299" s="79">
        <f t="shared" si="17"/>
        <v>0</v>
      </c>
      <c r="D299" s="92" t="str">
        <f t="shared" si="16"/>
        <v/>
      </c>
      <c r="E299"/>
      <c r="F299"/>
      <c r="G299"/>
      <c r="H299"/>
      <c r="I299"/>
      <c r="J299"/>
      <c r="K299"/>
      <c r="L299" s="93" t="str">
        <f>IFERROR(VLOOKUP(F299,Matrix!B:X,11,FALSE)-VLOOKUP(H299,Matrix!B:X,11,FALSE),"")</f>
        <v/>
      </c>
      <c r="M299" s="94" t="str">
        <f>IFERROR(VLOOKUP(F299,Matrix!B:H,7,FALSE)-VLOOKUP(H299,Matrix!B:H,7,FALSE),"")</f>
        <v/>
      </c>
      <c r="N299" s="95" t="str">
        <f>IFERROR(VLOOKUP(F299,Matrix!B:E,2,FALSE)-VLOOKUP(H299,Matrix!B:E,2,FALSE),"")</f>
        <v/>
      </c>
      <c r="O299" s="96" t="str">
        <f>IFERROR(VLOOKUP(F299,Matrix!B:X,14,FALSE)-VLOOKUP(H299,Matrix!B:X,14,FALSE),"")</f>
        <v/>
      </c>
      <c r="P299" s="96" t="str">
        <f>IFERROR(VLOOKUP(F299,Matrix!B:X,15,FALSE)-VLOOKUP(H299,Matrix!B:X,15,FALSE),"")</f>
        <v/>
      </c>
      <c r="Q299" s="97">
        <f t="shared" si="18"/>
        <v>0</v>
      </c>
      <c r="R299" s="97" t="str">
        <f>IFERROR(VLOOKUP(E299&amp;F299,Data!A:F,6,FALSE),"")</f>
        <v/>
      </c>
      <c r="S299" s="98">
        <f t="shared" si="19"/>
        <v>0</v>
      </c>
      <c r="T299" s="97" t="str">
        <f>IFERROR(VLOOKUP(E299&amp;H299,Data!A:F,6,FALSE),"")</f>
        <v/>
      </c>
    </row>
    <row r="300" spans="1:20" x14ac:dyDescent="0.25">
      <c r="A300" s="91" t="str">
        <f>IFERROR(AVERAGE(VLOOKUP(F300,Matrix!B:D,2,FALSE),VLOOKUP(H300,Matrix!B:D,3,FALSE)),"")</f>
        <v/>
      </c>
      <c r="B300" s="91" t="str">
        <f>IFERROR(AVERAGE(VLOOKUP(H300,Matrix!B:D,2,FALSE),VLOOKUP(F300,Matrix!B:D,3,FALSE)),"")</f>
        <v/>
      </c>
      <c r="C300" s="79">
        <f t="shared" si="17"/>
        <v>0</v>
      </c>
      <c r="D300" s="92" t="str">
        <f t="shared" si="16"/>
        <v/>
      </c>
      <c r="E300"/>
      <c r="F300"/>
      <c r="G300"/>
      <c r="H300"/>
      <c r="I300"/>
      <c r="J300"/>
      <c r="K300"/>
      <c r="L300" s="93" t="str">
        <f>IFERROR(VLOOKUP(F300,Matrix!B:X,11,FALSE)-VLOOKUP(H300,Matrix!B:X,11,FALSE),"")</f>
        <v/>
      </c>
      <c r="M300" s="94" t="str">
        <f>IFERROR(VLOOKUP(F300,Matrix!B:H,7,FALSE)-VLOOKUP(H300,Matrix!B:H,7,FALSE),"")</f>
        <v/>
      </c>
      <c r="N300" s="95" t="str">
        <f>IFERROR(VLOOKUP(F300,Matrix!B:E,2,FALSE)-VLOOKUP(H300,Matrix!B:E,2,FALSE),"")</f>
        <v/>
      </c>
      <c r="O300" s="96" t="str">
        <f>IFERROR(VLOOKUP(F300,Matrix!B:X,14,FALSE)-VLOOKUP(H300,Matrix!B:X,14,FALSE),"")</f>
        <v/>
      </c>
      <c r="P300" s="96" t="str">
        <f>IFERROR(VLOOKUP(F300,Matrix!B:X,15,FALSE)-VLOOKUP(H300,Matrix!B:X,15,FALSE),"")</f>
        <v/>
      </c>
      <c r="Q300" s="97">
        <f t="shared" si="18"/>
        <v>0</v>
      </c>
      <c r="R300" s="97" t="str">
        <f>IFERROR(VLOOKUP(E300&amp;F300,Data!A:F,6,FALSE),"")</f>
        <v/>
      </c>
      <c r="S300" s="98">
        <f t="shared" si="19"/>
        <v>0</v>
      </c>
      <c r="T300" s="97" t="str">
        <f>IFERROR(VLOOKUP(E300&amp;H300,Data!A:F,6,FALSE),"")</f>
        <v/>
      </c>
    </row>
    <row r="301" spans="1:20" x14ac:dyDescent="0.25">
      <c r="A301" s="91" t="str">
        <f>IFERROR(AVERAGE(VLOOKUP(F301,Matrix!B:D,2,FALSE),VLOOKUP(H301,Matrix!B:D,3,FALSE)),"")</f>
        <v/>
      </c>
      <c r="B301" s="91" t="str">
        <f>IFERROR(AVERAGE(VLOOKUP(H301,Matrix!B:D,2,FALSE),VLOOKUP(F301,Matrix!B:D,3,FALSE)),"")</f>
        <v/>
      </c>
      <c r="C301" s="79">
        <f t="shared" si="17"/>
        <v>0</v>
      </c>
      <c r="D301" s="92" t="str">
        <f t="shared" si="16"/>
        <v/>
      </c>
      <c r="E301"/>
      <c r="F301"/>
      <c r="G301"/>
      <c r="H301"/>
      <c r="I301"/>
      <c r="J301"/>
      <c r="K301"/>
      <c r="L301" s="93" t="str">
        <f>IFERROR(VLOOKUP(F301,Matrix!B:X,11,FALSE)-VLOOKUP(H301,Matrix!B:X,11,FALSE),"")</f>
        <v/>
      </c>
      <c r="M301" s="94" t="str">
        <f>IFERROR(VLOOKUP(F301,Matrix!B:H,7,FALSE)-VLOOKUP(H301,Matrix!B:H,7,FALSE),"")</f>
        <v/>
      </c>
      <c r="N301" s="95" t="str">
        <f>IFERROR(VLOOKUP(F301,Matrix!B:E,2,FALSE)-VLOOKUP(H301,Matrix!B:E,2,FALSE),"")</f>
        <v/>
      </c>
      <c r="O301" s="96" t="str">
        <f>IFERROR(VLOOKUP(F301,Matrix!B:X,14,FALSE)-VLOOKUP(H301,Matrix!B:X,14,FALSE),"")</f>
        <v/>
      </c>
      <c r="P301" s="96" t="str">
        <f>IFERROR(VLOOKUP(F301,Matrix!B:X,15,FALSE)-VLOOKUP(H301,Matrix!B:X,15,FALSE),"")</f>
        <v/>
      </c>
      <c r="Q301" s="97">
        <f t="shared" si="18"/>
        <v>0</v>
      </c>
      <c r="R301" s="97" t="str">
        <f>IFERROR(VLOOKUP(E301&amp;F301,Data!A:F,6,FALSE),"")</f>
        <v/>
      </c>
      <c r="S301" s="98">
        <f t="shared" si="19"/>
        <v>0</v>
      </c>
      <c r="T301" s="97" t="str">
        <f>IFERROR(VLOOKUP(E301&amp;H301,Data!A:F,6,FALSE),"")</f>
        <v/>
      </c>
    </row>
    <row r="302" spans="1:20" x14ac:dyDescent="0.25">
      <c r="A302" s="91" t="str">
        <f>IFERROR(AVERAGE(VLOOKUP(F302,Matrix!B:D,2,FALSE),VLOOKUP(H302,Matrix!B:D,3,FALSE)),"")</f>
        <v/>
      </c>
      <c r="B302" s="91" t="str">
        <f>IFERROR(AVERAGE(VLOOKUP(H302,Matrix!B:D,2,FALSE),VLOOKUP(F302,Matrix!B:D,3,FALSE)),"")</f>
        <v/>
      </c>
      <c r="C302" s="79">
        <f t="shared" si="17"/>
        <v>0</v>
      </c>
      <c r="D302" s="92" t="str">
        <f t="shared" si="16"/>
        <v/>
      </c>
      <c r="E302"/>
      <c r="F302"/>
      <c r="G302"/>
      <c r="H302"/>
      <c r="I302"/>
      <c r="J302"/>
      <c r="K302"/>
      <c r="L302" s="93" t="str">
        <f>IFERROR(VLOOKUP(F302,Matrix!B:X,11,FALSE)-VLOOKUP(H302,Matrix!B:X,11,FALSE),"")</f>
        <v/>
      </c>
      <c r="M302" s="94" t="str">
        <f>IFERROR(VLOOKUP(F302,Matrix!B:H,7,FALSE)-VLOOKUP(H302,Matrix!B:H,7,FALSE),"")</f>
        <v/>
      </c>
      <c r="N302" s="95" t="str">
        <f>IFERROR(VLOOKUP(F302,Matrix!B:E,2,FALSE)-VLOOKUP(H302,Matrix!B:E,2,FALSE),"")</f>
        <v/>
      </c>
      <c r="O302" s="96" t="str">
        <f>IFERROR(VLOOKUP(F302,Matrix!B:X,14,FALSE)-VLOOKUP(H302,Matrix!B:X,14,FALSE),"")</f>
        <v/>
      </c>
      <c r="P302" s="96" t="str">
        <f>IFERROR(VLOOKUP(F302,Matrix!B:X,15,FALSE)-VLOOKUP(H302,Matrix!B:X,15,FALSE),"")</f>
        <v/>
      </c>
      <c r="Q302" s="97">
        <f t="shared" si="18"/>
        <v>0</v>
      </c>
      <c r="R302" s="97" t="str">
        <f>IFERROR(VLOOKUP(E302&amp;F302,Data!A:F,6,FALSE),"")</f>
        <v/>
      </c>
      <c r="S302" s="98">
        <f t="shared" si="19"/>
        <v>0</v>
      </c>
      <c r="T302" s="97" t="str">
        <f>IFERROR(VLOOKUP(E302&amp;H302,Data!A:F,6,FALSE),"")</f>
        <v/>
      </c>
    </row>
    <row r="303" spans="1:20" x14ac:dyDescent="0.25">
      <c r="A303" s="91" t="str">
        <f>IFERROR(AVERAGE(VLOOKUP(F303,Matrix!B:D,2,FALSE),VLOOKUP(H303,Matrix!B:D,3,FALSE)),"")</f>
        <v/>
      </c>
      <c r="B303" s="91" t="str">
        <f>IFERROR(AVERAGE(VLOOKUP(H303,Matrix!B:D,2,FALSE),VLOOKUP(F303,Matrix!B:D,3,FALSE)),"")</f>
        <v/>
      </c>
      <c r="C303" s="79">
        <f t="shared" si="17"/>
        <v>0</v>
      </c>
      <c r="D303" s="92" t="str">
        <f t="shared" si="16"/>
        <v/>
      </c>
      <c r="E303"/>
      <c r="F303"/>
      <c r="G303"/>
      <c r="H303"/>
      <c r="I303"/>
      <c r="J303"/>
      <c r="K303"/>
      <c r="L303" s="93" t="str">
        <f>IFERROR(VLOOKUP(F303,Matrix!B:X,11,FALSE)-VLOOKUP(H303,Matrix!B:X,11,FALSE),"")</f>
        <v/>
      </c>
      <c r="M303" s="94" t="str">
        <f>IFERROR(VLOOKUP(F303,Matrix!B:H,7,FALSE)-VLOOKUP(H303,Matrix!B:H,7,FALSE),"")</f>
        <v/>
      </c>
      <c r="N303" s="95" t="str">
        <f>IFERROR(VLOOKUP(F303,Matrix!B:E,2,FALSE)-VLOOKUP(H303,Matrix!B:E,2,FALSE),"")</f>
        <v/>
      </c>
      <c r="O303" s="96" t="str">
        <f>IFERROR(VLOOKUP(F303,Matrix!B:X,14,FALSE)-VLOOKUP(H303,Matrix!B:X,14,FALSE),"")</f>
        <v/>
      </c>
      <c r="P303" s="96" t="str">
        <f>IFERROR(VLOOKUP(F303,Matrix!B:X,15,FALSE)-VLOOKUP(H303,Matrix!B:X,15,FALSE),"")</f>
        <v/>
      </c>
      <c r="Q303" s="97">
        <f t="shared" si="18"/>
        <v>0</v>
      </c>
      <c r="R303" s="97" t="str">
        <f>IFERROR(VLOOKUP(E303&amp;F303,Data!A:F,6,FALSE),"")</f>
        <v/>
      </c>
      <c r="S303" s="98">
        <f t="shared" si="19"/>
        <v>0</v>
      </c>
      <c r="T303" s="97" t="str">
        <f>IFERROR(VLOOKUP(E303&amp;H303,Data!A:F,6,FALSE),"")</f>
        <v/>
      </c>
    </row>
    <row r="304" spans="1:20" x14ac:dyDescent="0.25">
      <c r="A304" s="91" t="str">
        <f>IFERROR(AVERAGE(VLOOKUP(F304,Matrix!B:D,2,FALSE),VLOOKUP(H304,Matrix!B:D,3,FALSE)),"")</f>
        <v/>
      </c>
      <c r="B304" s="91" t="str">
        <f>IFERROR(AVERAGE(VLOOKUP(H304,Matrix!B:D,2,FALSE),VLOOKUP(F304,Matrix!B:D,3,FALSE)),"")</f>
        <v/>
      </c>
      <c r="C304" s="79">
        <f t="shared" si="17"/>
        <v>0</v>
      </c>
      <c r="D304" s="92" t="str">
        <f t="shared" si="16"/>
        <v/>
      </c>
      <c r="E304"/>
      <c r="F304"/>
      <c r="G304"/>
      <c r="H304"/>
      <c r="I304"/>
      <c r="J304"/>
      <c r="K304"/>
      <c r="L304" s="93" t="str">
        <f>IFERROR(VLOOKUP(F304,Matrix!B:X,11,FALSE)-VLOOKUP(H304,Matrix!B:X,11,FALSE),"")</f>
        <v/>
      </c>
      <c r="M304" s="94" t="str">
        <f>IFERROR(VLOOKUP(F304,Matrix!B:H,7,FALSE)-VLOOKUP(H304,Matrix!B:H,7,FALSE),"")</f>
        <v/>
      </c>
      <c r="N304" s="95" t="str">
        <f>IFERROR(VLOOKUP(F304,Matrix!B:E,2,FALSE)-VLOOKUP(H304,Matrix!B:E,2,FALSE),"")</f>
        <v/>
      </c>
      <c r="O304" s="96" t="str">
        <f>IFERROR(VLOOKUP(F304,Matrix!B:X,14,FALSE)-VLOOKUP(H304,Matrix!B:X,14,FALSE),"")</f>
        <v/>
      </c>
      <c r="P304" s="96" t="str">
        <f>IFERROR(VLOOKUP(F304,Matrix!B:X,15,FALSE)-VLOOKUP(H304,Matrix!B:X,15,FALSE),"")</f>
        <v/>
      </c>
      <c r="Q304" s="97">
        <f t="shared" si="18"/>
        <v>0</v>
      </c>
      <c r="R304" s="97" t="str">
        <f>IFERROR(VLOOKUP(E304&amp;F304,Data!A:F,6,FALSE),"")</f>
        <v/>
      </c>
      <c r="S304" s="98">
        <f t="shared" si="19"/>
        <v>0</v>
      </c>
      <c r="T304" s="97" t="str">
        <f>IFERROR(VLOOKUP(E304&amp;H304,Data!A:F,6,FALSE),"")</f>
        <v/>
      </c>
    </row>
    <row r="305" spans="1:20" x14ac:dyDescent="0.25">
      <c r="A305" s="91" t="str">
        <f>IFERROR(AVERAGE(VLOOKUP(F305,Matrix!B:D,2,FALSE),VLOOKUP(H305,Matrix!B:D,3,FALSE)),"")</f>
        <v/>
      </c>
      <c r="B305" s="91" t="str">
        <f>IFERROR(AVERAGE(VLOOKUP(H305,Matrix!B:D,2,FALSE),VLOOKUP(F305,Matrix!B:D,3,FALSE)),"")</f>
        <v/>
      </c>
      <c r="C305" s="79">
        <f t="shared" si="17"/>
        <v>0</v>
      </c>
      <c r="D305" s="92" t="str">
        <f t="shared" si="16"/>
        <v/>
      </c>
      <c r="E305"/>
      <c r="F305"/>
      <c r="G305"/>
      <c r="H305"/>
      <c r="I305"/>
      <c r="J305"/>
      <c r="K305"/>
      <c r="L305" s="93" t="str">
        <f>IFERROR(VLOOKUP(F305,Matrix!B:X,11,FALSE)-VLOOKUP(H305,Matrix!B:X,11,FALSE),"")</f>
        <v/>
      </c>
      <c r="M305" s="94" t="str">
        <f>IFERROR(VLOOKUP(F305,Matrix!B:H,7,FALSE)-VLOOKUP(H305,Matrix!B:H,7,FALSE),"")</f>
        <v/>
      </c>
      <c r="N305" s="95" t="str">
        <f>IFERROR(VLOOKUP(F305,Matrix!B:E,2,FALSE)-VLOOKUP(H305,Matrix!B:E,2,FALSE),"")</f>
        <v/>
      </c>
      <c r="O305" s="96" t="str">
        <f>IFERROR(VLOOKUP(F305,Matrix!B:X,14,FALSE)-VLOOKUP(H305,Matrix!B:X,14,FALSE),"")</f>
        <v/>
      </c>
      <c r="P305" s="96" t="str">
        <f>IFERROR(VLOOKUP(F305,Matrix!B:X,15,FALSE)-VLOOKUP(H305,Matrix!B:X,15,FALSE),"")</f>
        <v/>
      </c>
      <c r="Q305" s="97">
        <f t="shared" si="18"/>
        <v>0</v>
      </c>
      <c r="R305" s="97" t="str">
        <f>IFERROR(VLOOKUP(E305&amp;F305,Data!A:F,6,FALSE),"")</f>
        <v/>
      </c>
      <c r="S305" s="98">
        <f t="shared" si="19"/>
        <v>0</v>
      </c>
      <c r="T305" s="97" t="str">
        <f>IFERROR(VLOOKUP(E305&amp;H305,Data!A:F,6,FALSE),"")</f>
        <v/>
      </c>
    </row>
    <row r="306" spans="1:20" x14ac:dyDescent="0.25">
      <c r="A306" s="91" t="str">
        <f>IFERROR(AVERAGE(VLOOKUP(F306,Matrix!B:D,2,FALSE),VLOOKUP(H306,Matrix!B:D,3,FALSE)),"")</f>
        <v/>
      </c>
      <c r="B306" s="91" t="str">
        <f>IFERROR(AVERAGE(VLOOKUP(H306,Matrix!B:D,2,FALSE),VLOOKUP(F306,Matrix!B:D,3,FALSE)),"")</f>
        <v/>
      </c>
      <c r="C306" s="79">
        <f t="shared" si="17"/>
        <v>0</v>
      </c>
      <c r="D306" s="92" t="str">
        <f t="shared" si="16"/>
        <v/>
      </c>
      <c r="E306"/>
      <c r="F306"/>
      <c r="G306"/>
      <c r="H306"/>
      <c r="I306"/>
      <c r="J306"/>
      <c r="K306"/>
      <c r="L306" s="93" t="str">
        <f>IFERROR(VLOOKUP(F306,Matrix!B:X,11,FALSE)-VLOOKUP(H306,Matrix!B:X,11,FALSE),"")</f>
        <v/>
      </c>
      <c r="M306" s="94" t="str">
        <f>IFERROR(VLOOKUP(F306,Matrix!B:H,7,FALSE)-VLOOKUP(H306,Matrix!B:H,7,FALSE),"")</f>
        <v/>
      </c>
      <c r="N306" s="95" t="str">
        <f>IFERROR(VLOOKUP(F306,Matrix!B:E,2,FALSE)-VLOOKUP(H306,Matrix!B:E,2,FALSE),"")</f>
        <v/>
      </c>
      <c r="O306" s="96" t="str">
        <f>IFERROR(VLOOKUP(F306,Matrix!B:X,14,FALSE)-VLOOKUP(H306,Matrix!B:X,14,FALSE),"")</f>
        <v/>
      </c>
      <c r="P306" s="96" t="str">
        <f>IFERROR(VLOOKUP(F306,Matrix!B:X,15,FALSE)-VLOOKUP(H306,Matrix!B:X,15,FALSE),"")</f>
        <v/>
      </c>
      <c r="Q306" s="97">
        <f t="shared" si="18"/>
        <v>0</v>
      </c>
      <c r="R306" s="97" t="str">
        <f>IFERROR(VLOOKUP(E306&amp;F306,Data!A:F,6,FALSE),"")</f>
        <v/>
      </c>
      <c r="S306" s="98">
        <f t="shared" si="19"/>
        <v>0</v>
      </c>
      <c r="T306" s="97" t="str">
        <f>IFERROR(VLOOKUP(E306&amp;H306,Data!A:F,6,FALSE),"")</f>
        <v/>
      </c>
    </row>
    <row r="307" spans="1:20" x14ac:dyDescent="0.25">
      <c r="A307" s="91" t="str">
        <f>IFERROR(AVERAGE(VLOOKUP(F307,Matrix!B:D,2,FALSE),VLOOKUP(H307,Matrix!B:D,3,FALSE)),"")</f>
        <v/>
      </c>
      <c r="B307" s="91" t="str">
        <f>IFERROR(AVERAGE(VLOOKUP(H307,Matrix!B:D,2,FALSE),VLOOKUP(F307,Matrix!B:D,3,FALSE)),"")</f>
        <v/>
      </c>
      <c r="C307" s="79">
        <f t="shared" si="17"/>
        <v>0</v>
      </c>
      <c r="D307" s="92" t="str">
        <f t="shared" si="16"/>
        <v/>
      </c>
      <c r="E307"/>
      <c r="F307"/>
      <c r="G307"/>
      <c r="H307"/>
      <c r="I307"/>
      <c r="J307"/>
      <c r="K307"/>
      <c r="L307" s="93" t="str">
        <f>IFERROR(VLOOKUP(F307,Matrix!B:X,11,FALSE)-VLOOKUP(H307,Matrix!B:X,11,FALSE),"")</f>
        <v/>
      </c>
      <c r="M307" s="94" t="str">
        <f>IFERROR(VLOOKUP(F307,Matrix!B:H,7,FALSE)-VLOOKUP(H307,Matrix!B:H,7,FALSE),"")</f>
        <v/>
      </c>
      <c r="N307" s="95" t="str">
        <f>IFERROR(VLOOKUP(F307,Matrix!B:E,2,FALSE)-VLOOKUP(H307,Matrix!B:E,2,FALSE),"")</f>
        <v/>
      </c>
      <c r="O307" s="96" t="str">
        <f>IFERROR(VLOOKUP(F307,Matrix!B:X,14,FALSE)-VLOOKUP(H307,Matrix!B:X,14,FALSE),"")</f>
        <v/>
      </c>
      <c r="P307" s="96" t="str">
        <f>IFERROR(VLOOKUP(F307,Matrix!B:X,15,FALSE)-VLOOKUP(H307,Matrix!B:X,15,FALSE),"")</f>
        <v/>
      </c>
      <c r="Q307" s="97">
        <f t="shared" si="18"/>
        <v>0</v>
      </c>
      <c r="R307" s="97" t="str">
        <f>IFERROR(VLOOKUP(E307&amp;F307,Data!A:F,6,FALSE),"")</f>
        <v/>
      </c>
      <c r="S307" s="98">
        <f t="shared" si="19"/>
        <v>0</v>
      </c>
      <c r="T307" s="97" t="str">
        <f>IFERROR(VLOOKUP(E307&amp;H307,Data!A:F,6,FALSE),"")</f>
        <v/>
      </c>
    </row>
    <row r="308" spans="1:20" x14ac:dyDescent="0.25">
      <c r="A308" s="91" t="str">
        <f>IFERROR(AVERAGE(VLOOKUP(F308,Matrix!B:D,2,FALSE),VLOOKUP(H308,Matrix!B:D,3,FALSE)),"")</f>
        <v/>
      </c>
      <c r="B308" s="91" t="str">
        <f>IFERROR(AVERAGE(VLOOKUP(H308,Matrix!B:D,2,FALSE),VLOOKUP(F308,Matrix!B:D,3,FALSE)),"")</f>
        <v/>
      </c>
      <c r="C308" s="79">
        <f t="shared" si="17"/>
        <v>0</v>
      </c>
      <c r="D308" s="92" t="str">
        <f t="shared" si="16"/>
        <v/>
      </c>
      <c r="E308"/>
      <c r="F308"/>
      <c r="G308"/>
      <c r="H308"/>
      <c r="I308"/>
      <c r="J308"/>
      <c r="K308"/>
      <c r="L308" s="93" t="str">
        <f>IFERROR(VLOOKUP(F308,Matrix!B:X,11,FALSE)-VLOOKUP(H308,Matrix!B:X,11,FALSE),"")</f>
        <v/>
      </c>
      <c r="M308" s="94" t="str">
        <f>IFERROR(VLOOKUP(F308,Matrix!B:H,7,FALSE)-VLOOKUP(H308,Matrix!B:H,7,FALSE),"")</f>
        <v/>
      </c>
      <c r="N308" s="95" t="str">
        <f>IFERROR(VLOOKUP(F308,Matrix!B:E,2,FALSE)-VLOOKUP(H308,Matrix!B:E,2,FALSE),"")</f>
        <v/>
      </c>
      <c r="O308" s="96" t="str">
        <f>IFERROR(VLOOKUP(F308,Matrix!B:X,14,FALSE)-VLOOKUP(H308,Matrix!B:X,14,FALSE),"")</f>
        <v/>
      </c>
      <c r="P308" s="96" t="str">
        <f>IFERROR(VLOOKUP(F308,Matrix!B:X,15,FALSE)-VLOOKUP(H308,Matrix!B:X,15,FALSE),"")</f>
        <v/>
      </c>
      <c r="Q308" s="97">
        <f t="shared" si="18"/>
        <v>0</v>
      </c>
      <c r="R308" s="97" t="str">
        <f>IFERROR(VLOOKUP(E308&amp;F308,Data!A:F,6,FALSE),"")</f>
        <v/>
      </c>
      <c r="S308" s="98">
        <f t="shared" si="19"/>
        <v>0</v>
      </c>
      <c r="T308" s="97" t="str">
        <f>IFERROR(VLOOKUP(E308&amp;H308,Data!A:F,6,FALSE),"")</f>
        <v/>
      </c>
    </row>
    <row r="309" spans="1:20" x14ac:dyDescent="0.25">
      <c r="A309" s="91" t="str">
        <f>IFERROR(AVERAGE(VLOOKUP(F309,Matrix!B:D,2,FALSE),VLOOKUP(H309,Matrix!B:D,3,FALSE)),"")</f>
        <v/>
      </c>
      <c r="B309" s="91" t="str">
        <f>IFERROR(AVERAGE(VLOOKUP(H309,Matrix!B:D,2,FALSE),VLOOKUP(F309,Matrix!B:D,3,FALSE)),"")</f>
        <v/>
      </c>
      <c r="C309" s="79">
        <f t="shared" si="17"/>
        <v>0</v>
      </c>
      <c r="D309" s="92" t="str">
        <f t="shared" si="16"/>
        <v/>
      </c>
      <c r="E309"/>
      <c r="F309"/>
      <c r="G309"/>
      <c r="H309"/>
      <c r="I309"/>
      <c r="J309"/>
      <c r="K309"/>
      <c r="L309" s="93" t="str">
        <f>IFERROR(VLOOKUP(F309,Matrix!B:X,11,FALSE)-VLOOKUP(H309,Matrix!B:X,11,FALSE),"")</f>
        <v/>
      </c>
      <c r="M309" s="94" t="str">
        <f>IFERROR(VLOOKUP(F309,Matrix!B:H,7,FALSE)-VLOOKUP(H309,Matrix!B:H,7,FALSE),"")</f>
        <v/>
      </c>
      <c r="N309" s="95" t="str">
        <f>IFERROR(VLOOKUP(F309,Matrix!B:E,2,FALSE)-VLOOKUP(H309,Matrix!B:E,2,FALSE),"")</f>
        <v/>
      </c>
      <c r="O309" s="96" t="str">
        <f>IFERROR(VLOOKUP(F309,Matrix!B:X,14,FALSE)-VLOOKUP(H309,Matrix!B:X,14,FALSE),"")</f>
        <v/>
      </c>
      <c r="P309" s="96" t="str">
        <f>IFERROR(VLOOKUP(F309,Matrix!B:X,15,FALSE)-VLOOKUP(H309,Matrix!B:X,15,FALSE),"")</f>
        <v/>
      </c>
      <c r="Q309" s="97">
        <f t="shared" si="18"/>
        <v>0</v>
      </c>
      <c r="R309" s="97" t="str">
        <f>IFERROR(VLOOKUP(E309&amp;F309,Data!A:F,6,FALSE),"")</f>
        <v/>
      </c>
      <c r="S309" s="98">
        <f t="shared" si="19"/>
        <v>0</v>
      </c>
      <c r="T309" s="97" t="str">
        <f>IFERROR(VLOOKUP(E309&amp;H309,Data!A:F,6,FALSE),"")</f>
        <v/>
      </c>
    </row>
    <row r="310" spans="1:20" x14ac:dyDescent="0.25">
      <c r="A310" s="91" t="str">
        <f>IFERROR(AVERAGE(VLOOKUP(F310,Matrix!B:D,2,FALSE),VLOOKUP(H310,Matrix!B:D,3,FALSE)),"")</f>
        <v/>
      </c>
      <c r="B310" s="91" t="str">
        <f>IFERROR(AVERAGE(VLOOKUP(H310,Matrix!B:D,2,FALSE),VLOOKUP(F310,Matrix!B:D,3,FALSE)),"")</f>
        <v/>
      </c>
      <c r="C310" s="79">
        <f t="shared" si="17"/>
        <v>0</v>
      </c>
      <c r="D310" s="92" t="str">
        <f t="shared" si="16"/>
        <v/>
      </c>
      <c r="E310"/>
      <c r="F310"/>
      <c r="G310"/>
      <c r="H310"/>
      <c r="I310"/>
      <c r="J310"/>
      <c r="K310"/>
      <c r="L310" s="93" t="str">
        <f>IFERROR(VLOOKUP(F310,Matrix!B:X,11,FALSE)-VLOOKUP(H310,Matrix!B:X,11,FALSE),"")</f>
        <v/>
      </c>
      <c r="M310" s="94" t="str">
        <f>IFERROR(VLOOKUP(F310,Matrix!B:H,7,FALSE)-VLOOKUP(H310,Matrix!B:H,7,FALSE),"")</f>
        <v/>
      </c>
      <c r="N310" s="95" t="str">
        <f>IFERROR(VLOOKUP(F310,Matrix!B:E,2,FALSE)-VLOOKUP(H310,Matrix!B:E,2,FALSE),"")</f>
        <v/>
      </c>
      <c r="O310" s="96" t="str">
        <f>IFERROR(VLOOKUP(F310,Matrix!B:X,14,FALSE)-VLOOKUP(H310,Matrix!B:X,14,FALSE),"")</f>
        <v/>
      </c>
      <c r="P310" s="96" t="str">
        <f>IFERROR(VLOOKUP(F310,Matrix!B:X,15,FALSE)-VLOOKUP(H310,Matrix!B:X,15,FALSE),"")</f>
        <v/>
      </c>
      <c r="Q310" s="97">
        <f t="shared" si="18"/>
        <v>0</v>
      </c>
      <c r="R310" s="97" t="str">
        <f>IFERROR(VLOOKUP(E310&amp;F310,Data!A:F,6,FALSE),"")</f>
        <v/>
      </c>
      <c r="S310" s="98">
        <f t="shared" si="19"/>
        <v>0</v>
      </c>
      <c r="T310" s="97" t="str">
        <f>IFERROR(VLOOKUP(E310&amp;H310,Data!A:F,6,FALSE),"")</f>
        <v/>
      </c>
    </row>
    <row r="311" spans="1:20" x14ac:dyDescent="0.25">
      <c r="A311" s="91" t="str">
        <f>IFERROR(AVERAGE(VLOOKUP(F311,Matrix!B:D,2,FALSE),VLOOKUP(H311,Matrix!B:D,3,FALSE)),"")</f>
        <v/>
      </c>
      <c r="B311" s="91" t="str">
        <f>IFERROR(AVERAGE(VLOOKUP(H311,Matrix!B:D,2,FALSE),VLOOKUP(F311,Matrix!B:D,3,FALSE)),"")</f>
        <v/>
      </c>
      <c r="C311" s="79">
        <f t="shared" si="17"/>
        <v>0</v>
      </c>
      <c r="D311" s="92" t="str">
        <f t="shared" si="16"/>
        <v/>
      </c>
      <c r="E311"/>
      <c r="F311"/>
      <c r="G311"/>
      <c r="H311"/>
      <c r="I311"/>
      <c r="J311"/>
      <c r="K311"/>
      <c r="L311" s="93" t="str">
        <f>IFERROR(VLOOKUP(F311,Matrix!B:X,11,FALSE)-VLOOKUP(H311,Matrix!B:X,11,FALSE),"")</f>
        <v/>
      </c>
      <c r="M311" s="94" t="str">
        <f>IFERROR(VLOOKUP(F311,Matrix!B:H,7,FALSE)-VLOOKUP(H311,Matrix!B:H,7,FALSE),"")</f>
        <v/>
      </c>
      <c r="N311" s="95" t="str">
        <f>IFERROR(VLOOKUP(F311,Matrix!B:E,2,FALSE)-VLOOKUP(H311,Matrix!B:E,2,FALSE),"")</f>
        <v/>
      </c>
      <c r="O311" s="96" t="str">
        <f>IFERROR(VLOOKUP(F311,Matrix!B:X,14,FALSE)-VLOOKUP(H311,Matrix!B:X,14,FALSE),"")</f>
        <v/>
      </c>
      <c r="P311" s="96" t="str">
        <f>IFERROR(VLOOKUP(F311,Matrix!B:X,15,FALSE)-VLOOKUP(H311,Matrix!B:X,15,FALSE),"")</f>
        <v/>
      </c>
      <c r="Q311" s="97">
        <f t="shared" si="18"/>
        <v>0</v>
      </c>
      <c r="R311" s="97" t="str">
        <f>IFERROR(VLOOKUP(E311&amp;F311,Data!A:F,6,FALSE),"")</f>
        <v/>
      </c>
      <c r="S311" s="98">
        <f t="shared" si="19"/>
        <v>0</v>
      </c>
      <c r="T311" s="97" t="str">
        <f>IFERROR(VLOOKUP(E311&amp;H311,Data!A:F,6,FALSE),"")</f>
        <v/>
      </c>
    </row>
    <row r="312" spans="1:20" x14ac:dyDescent="0.25">
      <c r="A312" s="91" t="str">
        <f>IFERROR(AVERAGE(VLOOKUP(F312,Matrix!B:D,2,FALSE),VLOOKUP(H312,Matrix!B:D,3,FALSE)),"")</f>
        <v/>
      </c>
      <c r="B312" s="91" t="str">
        <f>IFERROR(AVERAGE(VLOOKUP(H312,Matrix!B:D,2,FALSE),VLOOKUP(F312,Matrix!B:D,3,FALSE)),"")</f>
        <v/>
      </c>
      <c r="C312" s="79">
        <f t="shared" si="17"/>
        <v>0</v>
      </c>
      <c r="D312" s="92" t="str">
        <f t="shared" si="16"/>
        <v/>
      </c>
      <c r="E312"/>
      <c r="F312"/>
      <c r="G312"/>
      <c r="H312"/>
      <c r="I312"/>
      <c r="J312"/>
      <c r="K312"/>
      <c r="L312" s="93" t="str">
        <f>IFERROR(VLOOKUP(F312,Matrix!B:X,11,FALSE)-VLOOKUP(H312,Matrix!B:X,11,FALSE),"")</f>
        <v/>
      </c>
      <c r="M312" s="94" t="str">
        <f>IFERROR(VLOOKUP(F312,Matrix!B:H,7,FALSE)-VLOOKUP(H312,Matrix!B:H,7,FALSE),"")</f>
        <v/>
      </c>
      <c r="N312" s="95" t="str">
        <f>IFERROR(VLOOKUP(F312,Matrix!B:E,2,FALSE)-VLOOKUP(H312,Matrix!B:E,2,FALSE),"")</f>
        <v/>
      </c>
      <c r="O312" s="96" t="str">
        <f>IFERROR(VLOOKUP(F312,Matrix!B:X,14,FALSE)-VLOOKUP(H312,Matrix!B:X,14,FALSE),"")</f>
        <v/>
      </c>
      <c r="P312" s="96" t="str">
        <f>IFERROR(VLOOKUP(F312,Matrix!B:X,15,FALSE)-VLOOKUP(H312,Matrix!B:X,15,FALSE),"")</f>
        <v/>
      </c>
      <c r="Q312" s="97">
        <f t="shared" si="18"/>
        <v>0</v>
      </c>
      <c r="R312" s="97" t="str">
        <f>IFERROR(VLOOKUP(E312&amp;F312,Data!A:F,6,FALSE),"")</f>
        <v/>
      </c>
      <c r="S312" s="98">
        <f t="shared" si="19"/>
        <v>0</v>
      </c>
      <c r="T312" s="97" t="str">
        <f>IFERROR(VLOOKUP(E312&amp;H312,Data!A:F,6,FALSE),"")</f>
        <v/>
      </c>
    </row>
    <row r="313" spans="1:20" x14ac:dyDescent="0.25">
      <c r="A313" s="91" t="str">
        <f>IFERROR(AVERAGE(VLOOKUP(F313,Matrix!B:D,2,FALSE),VLOOKUP(H313,Matrix!B:D,3,FALSE)),"")</f>
        <v/>
      </c>
      <c r="B313" s="91" t="str">
        <f>IFERROR(AVERAGE(VLOOKUP(H313,Matrix!B:D,2,FALSE),VLOOKUP(F313,Matrix!B:D,3,FALSE)),"")</f>
        <v/>
      </c>
      <c r="C313" s="79">
        <f t="shared" si="17"/>
        <v>0</v>
      </c>
      <c r="D313" s="92" t="str">
        <f t="shared" si="16"/>
        <v/>
      </c>
      <c r="E313"/>
      <c r="F313"/>
      <c r="G313"/>
      <c r="H313"/>
      <c r="I313"/>
      <c r="J313"/>
      <c r="K313"/>
      <c r="L313" s="93" t="str">
        <f>IFERROR(VLOOKUP(F313,Matrix!B:X,11,FALSE)-VLOOKUP(H313,Matrix!B:X,11,FALSE),"")</f>
        <v/>
      </c>
      <c r="M313" s="94" t="str">
        <f>IFERROR(VLOOKUP(F313,Matrix!B:H,7,FALSE)-VLOOKUP(H313,Matrix!B:H,7,FALSE),"")</f>
        <v/>
      </c>
      <c r="N313" s="95" t="str">
        <f>IFERROR(VLOOKUP(F313,Matrix!B:E,2,FALSE)-VLOOKUP(H313,Matrix!B:E,2,FALSE),"")</f>
        <v/>
      </c>
      <c r="O313" s="96" t="str">
        <f>IFERROR(VLOOKUP(F313,Matrix!B:X,14,FALSE)-VLOOKUP(H313,Matrix!B:X,14,FALSE),"")</f>
        <v/>
      </c>
      <c r="P313" s="96" t="str">
        <f>IFERROR(VLOOKUP(F313,Matrix!B:X,15,FALSE)-VLOOKUP(H313,Matrix!B:X,15,FALSE),"")</f>
        <v/>
      </c>
      <c r="Q313" s="97">
        <f t="shared" si="18"/>
        <v>0</v>
      </c>
      <c r="R313" s="97" t="str">
        <f>IFERROR(VLOOKUP(E313&amp;F313,Data!A:F,6,FALSE),"")</f>
        <v/>
      </c>
      <c r="S313" s="98">
        <f t="shared" si="19"/>
        <v>0</v>
      </c>
      <c r="T313" s="97" t="str">
        <f>IFERROR(VLOOKUP(E313&amp;H313,Data!A:F,6,FALSE),"")</f>
        <v/>
      </c>
    </row>
    <row r="314" spans="1:20" x14ac:dyDescent="0.25">
      <c r="A314" s="91" t="str">
        <f>IFERROR(AVERAGE(VLOOKUP(F314,Matrix!B:D,2,FALSE),VLOOKUP(H314,Matrix!B:D,3,FALSE)),"")</f>
        <v/>
      </c>
      <c r="B314" s="91" t="str">
        <f>IFERROR(AVERAGE(VLOOKUP(H314,Matrix!B:D,2,FALSE),VLOOKUP(F314,Matrix!B:D,3,FALSE)),"")</f>
        <v/>
      </c>
      <c r="C314" s="79">
        <f t="shared" si="17"/>
        <v>0</v>
      </c>
      <c r="D314" s="92" t="str">
        <f t="shared" si="16"/>
        <v/>
      </c>
      <c r="E314"/>
      <c r="F314"/>
      <c r="G314"/>
      <c r="H314"/>
      <c r="I314"/>
      <c r="J314"/>
      <c r="K314"/>
      <c r="L314" s="93" t="str">
        <f>IFERROR(VLOOKUP(F314,Matrix!B:X,11,FALSE)-VLOOKUP(H314,Matrix!B:X,11,FALSE),"")</f>
        <v/>
      </c>
      <c r="M314" s="94" t="str">
        <f>IFERROR(VLOOKUP(F314,Matrix!B:H,7,FALSE)-VLOOKUP(H314,Matrix!B:H,7,FALSE),"")</f>
        <v/>
      </c>
      <c r="N314" s="95" t="str">
        <f>IFERROR(VLOOKUP(F314,Matrix!B:E,2,FALSE)-VLOOKUP(H314,Matrix!B:E,2,FALSE),"")</f>
        <v/>
      </c>
      <c r="O314" s="96" t="str">
        <f>IFERROR(VLOOKUP(F314,Matrix!B:X,14,FALSE)-VLOOKUP(H314,Matrix!B:X,14,FALSE),"")</f>
        <v/>
      </c>
      <c r="P314" s="96" t="str">
        <f>IFERROR(VLOOKUP(F314,Matrix!B:X,15,FALSE)-VLOOKUP(H314,Matrix!B:X,15,FALSE),"")</f>
        <v/>
      </c>
      <c r="Q314" s="97">
        <f t="shared" si="18"/>
        <v>0</v>
      </c>
      <c r="R314" s="97" t="str">
        <f>IFERROR(VLOOKUP(E314&amp;F314,Data!A:F,6,FALSE),"")</f>
        <v/>
      </c>
      <c r="S314" s="98">
        <f t="shared" si="19"/>
        <v>0</v>
      </c>
      <c r="T314" s="97" t="str">
        <f>IFERROR(VLOOKUP(E314&amp;H314,Data!A:F,6,FALSE),"")</f>
        <v/>
      </c>
    </row>
    <row r="315" spans="1:20" x14ac:dyDescent="0.25">
      <c r="A315" s="91" t="str">
        <f>IFERROR(AVERAGE(VLOOKUP(F315,Matrix!B:D,2,FALSE),VLOOKUP(H315,Matrix!B:D,3,FALSE)),"")</f>
        <v/>
      </c>
      <c r="B315" s="91" t="str">
        <f>IFERROR(AVERAGE(VLOOKUP(H315,Matrix!B:D,2,FALSE),VLOOKUP(F315,Matrix!B:D,3,FALSE)),"")</f>
        <v/>
      </c>
      <c r="C315" s="79">
        <f t="shared" si="17"/>
        <v>0</v>
      </c>
      <c r="D315" s="92" t="str">
        <f t="shared" si="16"/>
        <v/>
      </c>
      <c r="E315"/>
      <c r="F315"/>
      <c r="G315"/>
      <c r="H315"/>
      <c r="I315"/>
      <c r="J315"/>
      <c r="K315"/>
      <c r="L315" s="93" t="str">
        <f>IFERROR(VLOOKUP(F315,Matrix!B:X,11,FALSE)-VLOOKUP(H315,Matrix!B:X,11,FALSE),"")</f>
        <v/>
      </c>
      <c r="M315" s="94" t="str">
        <f>IFERROR(VLOOKUP(F315,Matrix!B:H,7,FALSE)-VLOOKUP(H315,Matrix!B:H,7,FALSE),"")</f>
        <v/>
      </c>
      <c r="N315" s="95" t="str">
        <f>IFERROR(VLOOKUP(F315,Matrix!B:E,2,FALSE)-VLOOKUP(H315,Matrix!B:E,2,FALSE),"")</f>
        <v/>
      </c>
      <c r="O315" s="96" t="str">
        <f>IFERROR(VLOOKUP(F315,Matrix!B:X,14,FALSE)-VLOOKUP(H315,Matrix!B:X,14,FALSE),"")</f>
        <v/>
      </c>
      <c r="P315" s="96" t="str">
        <f>IFERROR(VLOOKUP(F315,Matrix!B:X,15,FALSE)-VLOOKUP(H315,Matrix!B:X,15,FALSE),"")</f>
        <v/>
      </c>
      <c r="Q315" s="97">
        <f t="shared" si="18"/>
        <v>0</v>
      </c>
      <c r="R315" s="97" t="str">
        <f>IFERROR(VLOOKUP(E315&amp;F315,Data!A:F,6,FALSE),"")</f>
        <v/>
      </c>
      <c r="S315" s="98">
        <f t="shared" si="19"/>
        <v>0</v>
      </c>
      <c r="T315" s="97" t="str">
        <f>IFERROR(VLOOKUP(E315&amp;H315,Data!A:F,6,FALSE),"")</f>
        <v/>
      </c>
    </row>
    <row r="316" spans="1:20" x14ac:dyDescent="0.25">
      <c r="A316" s="91" t="str">
        <f>IFERROR(AVERAGE(VLOOKUP(F316,Matrix!B:D,2,FALSE),VLOOKUP(H316,Matrix!B:D,3,FALSE)),"")</f>
        <v/>
      </c>
      <c r="B316" s="91" t="str">
        <f>IFERROR(AVERAGE(VLOOKUP(H316,Matrix!B:D,2,FALSE),VLOOKUP(F316,Matrix!B:D,3,FALSE)),"")</f>
        <v/>
      </c>
      <c r="C316" s="79">
        <f t="shared" si="17"/>
        <v>0</v>
      </c>
      <c r="D316" s="92" t="str">
        <f t="shared" si="16"/>
        <v/>
      </c>
      <c r="E316"/>
      <c r="F316"/>
      <c r="G316"/>
      <c r="H316"/>
      <c r="I316"/>
      <c r="J316"/>
      <c r="K316"/>
      <c r="L316" s="93" t="str">
        <f>IFERROR(VLOOKUP(F316,Matrix!B:X,11,FALSE)-VLOOKUP(H316,Matrix!B:X,11,FALSE),"")</f>
        <v/>
      </c>
      <c r="M316" s="94" t="str">
        <f>IFERROR(VLOOKUP(F316,Matrix!B:H,7,FALSE)-VLOOKUP(H316,Matrix!B:H,7,FALSE),"")</f>
        <v/>
      </c>
      <c r="N316" s="95" t="str">
        <f>IFERROR(VLOOKUP(F316,Matrix!B:E,2,FALSE)-VLOOKUP(H316,Matrix!B:E,2,FALSE),"")</f>
        <v/>
      </c>
      <c r="O316" s="96" t="str">
        <f>IFERROR(VLOOKUP(F316,Matrix!B:X,14,FALSE)-VLOOKUP(H316,Matrix!B:X,14,FALSE),"")</f>
        <v/>
      </c>
      <c r="P316" s="96" t="str">
        <f>IFERROR(VLOOKUP(F316,Matrix!B:X,15,FALSE)-VLOOKUP(H316,Matrix!B:X,15,FALSE),"")</f>
        <v/>
      </c>
      <c r="Q316" s="97">
        <f t="shared" si="18"/>
        <v>0</v>
      </c>
      <c r="R316" s="97" t="str">
        <f>IFERROR(VLOOKUP(E316&amp;F316,Data!A:F,6,FALSE),"")</f>
        <v/>
      </c>
      <c r="S316" s="98">
        <f t="shared" si="19"/>
        <v>0</v>
      </c>
      <c r="T316" s="97" t="str">
        <f>IFERROR(VLOOKUP(E316&amp;H316,Data!A:F,6,FALSE),"")</f>
        <v/>
      </c>
    </row>
    <row r="317" spans="1:20" x14ac:dyDescent="0.25">
      <c r="A317" s="91" t="str">
        <f>IFERROR(AVERAGE(VLOOKUP(F317,Matrix!B:D,2,FALSE),VLOOKUP(H317,Matrix!B:D,3,FALSE)),"")</f>
        <v/>
      </c>
      <c r="B317" s="91" t="str">
        <f>IFERROR(AVERAGE(VLOOKUP(H317,Matrix!B:D,2,FALSE),VLOOKUP(F317,Matrix!B:D,3,FALSE)),"")</f>
        <v/>
      </c>
      <c r="C317" s="79">
        <f t="shared" si="17"/>
        <v>0</v>
      </c>
      <c r="D317" s="92" t="str">
        <f t="shared" si="16"/>
        <v/>
      </c>
      <c r="E317"/>
      <c r="F317"/>
      <c r="G317"/>
      <c r="H317"/>
      <c r="I317"/>
      <c r="J317"/>
      <c r="K317"/>
      <c r="L317" s="93" t="str">
        <f>IFERROR(VLOOKUP(F317,Matrix!B:X,11,FALSE)-VLOOKUP(H317,Matrix!B:X,11,FALSE),"")</f>
        <v/>
      </c>
      <c r="M317" s="94" t="str">
        <f>IFERROR(VLOOKUP(F317,Matrix!B:H,7,FALSE)-VLOOKUP(H317,Matrix!B:H,7,FALSE),"")</f>
        <v/>
      </c>
      <c r="N317" s="95" t="str">
        <f>IFERROR(VLOOKUP(F317,Matrix!B:E,2,FALSE)-VLOOKUP(H317,Matrix!B:E,2,FALSE),"")</f>
        <v/>
      </c>
      <c r="O317" s="96" t="str">
        <f>IFERROR(VLOOKUP(F317,Matrix!B:X,14,FALSE)-VLOOKUP(H317,Matrix!B:X,14,FALSE),"")</f>
        <v/>
      </c>
      <c r="P317" s="96" t="str">
        <f>IFERROR(VLOOKUP(F317,Matrix!B:X,15,FALSE)-VLOOKUP(H317,Matrix!B:X,15,FALSE),"")</f>
        <v/>
      </c>
      <c r="Q317" s="97">
        <f t="shared" si="18"/>
        <v>0</v>
      </c>
      <c r="R317" s="97" t="str">
        <f>IFERROR(VLOOKUP(E317&amp;F317,Data!A:F,6,FALSE),"")</f>
        <v/>
      </c>
      <c r="S317" s="98">
        <f t="shared" si="19"/>
        <v>0</v>
      </c>
      <c r="T317" s="97" t="str">
        <f>IFERROR(VLOOKUP(E317&amp;H317,Data!A:F,6,FALSE),"")</f>
        <v/>
      </c>
    </row>
    <row r="318" spans="1:20" x14ac:dyDescent="0.25">
      <c r="A318" s="91" t="str">
        <f>IFERROR(AVERAGE(VLOOKUP(F318,Matrix!B:D,2,FALSE),VLOOKUP(H318,Matrix!B:D,3,FALSE)),"")</f>
        <v/>
      </c>
      <c r="B318" s="91" t="str">
        <f>IFERROR(AVERAGE(VLOOKUP(H318,Matrix!B:D,2,FALSE),VLOOKUP(F318,Matrix!B:D,3,FALSE)),"")</f>
        <v/>
      </c>
      <c r="C318" s="79">
        <f t="shared" si="17"/>
        <v>0</v>
      </c>
      <c r="D318" s="92" t="str">
        <f t="shared" si="16"/>
        <v/>
      </c>
      <c r="E318"/>
      <c r="F318"/>
      <c r="G318"/>
      <c r="H318"/>
      <c r="I318"/>
      <c r="J318"/>
      <c r="K318"/>
      <c r="L318" s="93" t="str">
        <f>IFERROR(VLOOKUP(F318,Matrix!B:X,11,FALSE)-VLOOKUP(H318,Matrix!B:X,11,FALSE),"")</f>
        <v/>
      </c>
      <c r="M318" s="94" t="str">
        <f>IFERROR(VLOOKUP(F318,Matrix!B:H,7,FALSE)-VLOOKUP(H318,Matrix!B:H,7,FALSE),"")</f>
        <v/>
      </c>
      <c r="N318" s="95" t="str">
        <f>IFERROR(VLOOKUP(F318,Matrix!B:E,2,FALSE)-VLOOKUP(H318,Matrix!B:E,2,FALSE),"")</f>
        <v/>
      </c>
      <c r="O318" s="96" t="str">
        <f>IFERROR(VLOOKUP(F318,Matrix!B:X,14,FALSE)-VLOOKUP(H318,Matrix!B:X,14,FALSE),"")</f>
        <v/>
      </c>
      <c r="P318" s="96" t="str">
        <f>IFERROR(VLOOKUP(F318,Matrix!B:X,15,FALSE)-VLOOKUP(H318,Matrix!B:X,15,FALSE),"")</f>
        <v/>
      </c>
      <c r="Q318" s="97">
        <f t="shared" si="18"/>
        <v>0</v>
      </c>
      <c r="R318" s="97" t="str">
        <f>IFERROR(VLOOKUP(E318&amp;F318,Data!A:F,6,FALSE),"")</f>
        <v/>
      </c>
      <c r="S318" s="98">
        <f t="shared" si="19"/>
        <v>0</v>
      </c>
      <c r="T318" s="97" t="str">
        <f>IFERROR(VLOOKUP(E318&amp;H318,Data!A:F,6,FALSE),"")</f>
        <v/>
      </c>
    </row>
    <row r="319" spans="1:20" x14ac:dyDescent="0.25">
      <c r="A319" s="91" t="str">
        <f>IFERROR(AVERAGE(VLOOKUP(F319,Matrix!B:D,2,FALSE),VLOOKUP(H319,Matrix!B:D,3,FALSE)),"")</f>
        <v/>
      </c>
      <c r="B319" s="91" t="str">
        <f>IFERROR(AVERAGE(VLOOKUP(H319,Matrix!B:D,2,FALSE),VLOOKUP(F319,Matrix!B:D,3,FALSE)),"")</f>
        <v/>
      </c>
      <c r="C319" s="79">
        <f t="shared" si="17"/>
        <v>0</v>
      </c>
      <c r="D319" s="92" t="str">
        <f t="shared" si="16"/>
        <v/>
      </c>
      <c r="E319"/>
      <c r="F319"/>
      <c r="G319"/>
      <c r="H319"/>
      <c r="I319"/>
      <c r="J319"/>
      <c r="K319"/>
      <c r="L319" s="93" t="str">
        <f>IFERROR(VLOOKUP(F319,Matrix!B:X,11,FALSE)-VLOOKUP(H319,Matrix!B:X,11,FALSE),"")</f>
        <v/>
      </c>
      <c r="M319" s="94" t="str">
        <f>IFERROR(VLOOKUP(F319,Matrix!B:H,7,FALSE)-VLOOKUP(H319,Matrix!B:H,7,FALSE),"")</f>
        <v/>
      </c>
      <c r="N319" s="95" t="str">
        <f>IFERROR(VLOOKUP(F319,Matrix!B:E,2,FALSE)-VLOOKUP(H319,Matrix!B:E,2,FALSE),"")</f>
        <v/>
      </c>
      <c r="O319" s="96" t="str">
        <f>IFERROR(VLOOKUP(F319,Matrix!B:X,14,FALSE)-VLOOKUP(H319,Matrix!B:X,14,FALSE),"")</f>
        <v/>
      </c>
      <c r="P319" s="96" t="str">
        <f>IFERROR(VLOOKUP(F319,Matrix!B:X,15,FALSE)-VLOOKUP(H319,Matrix!B:X,15,FALSE),"")</f>
        <v/>
      </c>
      <c r="Q319" s="97">
        <f t="shared" si="18"/>
        <v>0</v>
      </c>
      <c r="R319" s="97" t="str">
        <f>IFERROR(VLOOKUP(E319&amp;F319,Data!A:F,6,FALSE),"")</f>
        <v/>
      </c>
      <c r="S319" s="98">
        <f t="shared" si="19"/>
        <v>0</v>
      </c>
      <c r="T319" s="97" t="str">
        <f>IFERROR(VLOOKUP(E319&amp;H319,Data!A:F,6,FALSE),"")</f>
        <v/>
      </c>
    </row>
    <row r="320" spans="1:20" x14ac:dyDescent="0.25">
      <c r="A320" s="91" t="str">
        <f>IFERROR(AVERAGE(VLOOKUP(F320,Matrix!B:D,2,FALSE),VLOOKUP(H320,Matrix!B:D,3,FALSE)),"")</f>
        <v/>
      </c>
      <c r="B320" s="91" t="str">
        <f>IFERROR(AVERAGE(VLOOKUP(H320,Matrix!B:D,2,FALSE),VLOOKUP(F320,Matrix!B:D,3,FALSE)),"")</f>
        <v/>
      </c>
      <c r="C320" s="79">
        <f t="shared" si="17"/>
        <v>0</v>
      </c>
      <c r="D320" s="92" t="str">
        <f t="shared" si="16"/>
        <v/>
      </c>
      <c r="E320"/>
      <c r="F320"/>
      <c r="G320"/>
      <c r="H320"/>
      <c r="I320"/>
      <c r="J320"/>
      <c r="K320"/>
      <c r="L320" s="93" t="str">
        <f>IFERROR(VLOOKUP(F320,Matrix!B:X,11,FALSE)-VLOOKUP(H320,Matrix!B:X,11,FALSE),"")</f>
        <v/>
      </c>
      <c r="M320" s="94" t="str">
        <f>IFERROR(VLOOKUP(F320,Matrix!B:H,7,FALSE)-VLOOKUP(H320,Matrix!B:H,7,FALSE),"")</f>
        <v/>
      </c>
      <c r="N320" s="95" t="str">
        <f>IFERROR(VLOOKUP(F320,Matrix!B:E,2,FALSE)-VLOOKUP(H320,Matrix!B:E,2,FALSE),"")</f>
        <v/>
      </c>
      <c r="O320" s="96" t="str">
        <f>IFERROR(VLOOKUP(F320,Matrix!B:X,14,FALSE)-VLOOKUP(H320,Matrix!B:X,14,FALSE),"")</f>
        <v/>
      </c>
      <c r="P320" s="96" t="str">
        <f>IFERROR(VLOOKUP(F320,Matrix!B:X,15,FALSE)-VLOOKUP(H320,Matrix!B:X,15,FALSE),"")</f>
        <v/>
      </c>
      <c r="Q320" s="97">
        <f t="shared" si="18"/>
        <v>0</v>
      </c>
      <c r="R320" s="97" t="str">
        <f>IFERROR(VLOOKUP(E320&amp;F320,Data!A:F,6,FALSE),"")</f>
        <v/>
      </c>
      <c r="S320" s="98">
        <f t="shared" si="19"/>
        <v>0</v>
      </c>
      <c r="T320" s="97" t="str">
        <f>IFERROR(VLOOKUP(E320&amp;H320,Data!A:F,6,FALSE),"")</f>
        <v/>
      </c>
    </row>
    <row r="321" spans="1:20" x14ac:dyDescent="0.25">
      <c r="A321" s="91" t="str">
        <f>IFERROR(AVERAGE(VLOOKUP(F321,Matrix!B:D,2,FALSE),VLOOKUP(H321,Matrix!B:D,3,FALSE)),"")</f>
        <v/>
      </c>
      <c r="B321" s="91" t="str">
        <f>IFERROR(AVERAGE(VLOOKUP(H321,Matrix!B:D,2,FALSE),VLOOKUP(F321,Matrix!B:D,3,FALSE)),"")</f>
        <v/>
      </c>
      <c r="C321" s="79">
        <f t="shared" si="17"/>
        <v>0</v>
      </c>
      <c r="D321" s="92" t="str">
        <f t="shared" si="16"/>
        <v/>
      </c>
      <c r="E321"/>
      <c r="F321"/>
      <c r="G321"/>
      <c r="H321"/>
      <c r="I321"/>
      <c r="J321"/>
      <c r="K321"/>
      <c r="L321" s="93" t="str">
        <f>IFERROR(VLOOKUP(F321,Matrix!B:X,11,FALSE)-VLOOKUP(H321,Matrix!B:X,11,FALSE),"")</f>
        <v/>
      </c>
      <c r="M321" s="94" t="str">
        <f>IFERROR(VLOOKUP(F321,Matrix!B:H,7,FALSE)-VLOOKUP(H321,Matrix!B:H,7,FALSE),"")</f>
        <v/>
      </c>
      <c r="N321" s="95" t="str">
        <f>IFERROR(VLOOKUP(F321,Matrix!B:E,2,FALSE)-VLOOKUP(H321,Matrix!B:E,2,FALSE),"")</f>
        <v/>
      </c>
      <c r="O321" s="96" t="str">
        <f>IFERROR(VLOOKUP(F321,Matrix!B:X,14,FALSE)-VLOOKUP(H321,Matrix!B:X,14,FALSE),"")</f>
        <v/>
      </c>
      <c r="P321" s="96" t="str">
        <f>IFERROR(VLOOKUP(F321,Matrix!B:X,15,FALSE)-VLOOKUP(H321,Matrix!B:X,15,FALSE),"")</f>
        <v/>
      </c>
      <c r="Q321" s="97">
        <f t="shared" si="18"/>
        <v>0</v>
      </c>
      <c r="R321" s="97" t="str">
        <f>IFERROR(VLOOKUP(E321&amp;F321,Data!A:F,6,FALSE),"")</f>
        <v/>
      </c>
      <c r="S321" s="98">
        <f t="shared" si="19"/>
        <v>0</v>
      </c>
      <c r="T321" s="97" t="str">
        <f>IFERROR(VLOOKUP(E321&amp;H321,Data!A:F,6,FALSE),"")</f>
        <v/>
      </c>
    </row>
    <row r="322" spans="1:20" x14ac:dyDescent="0.25">
      <c r="A322" s="91" t="str">
        <f>IFERROR(AVERAGE(VLOOKUP(F322,Matrix!B:D,2,FALSE),VLOOKUP(H322,Matrix!B:D,3,FALSE)),"")</f>
        <v/>
      </c>
      <c r="B322" s="91" t="str">
        <f>IFERROR(AVERAGE(VLOOKUP(H322,Matrix!B:D,2,FALSE),VLOOKUP(F322,Matrix!B:D,3,FALSE)),"")</f>
        <v/>
      </c>
      <c r="C322" s="79">
        <f t="shared" si="17"/>
        <v>0</v>
      </c>
      <c r="D322" s="92" t="str">
        <f t="shared" si="16"/>
        <v/>
      </c>
      <c r="E322"/>
      <c r="F322"/>
      <c r="G322"/>
      <c r="H322"/>
      <c r="I322"/>
      <c r="J322"/>
      <c r="K322"/>
      <c r="L322" s="93" t="str">
        <f>IFERROR(VLOOKUP(F322,Matrix!B:X,11,FALSE)-VLOOKUP(H322,Matrix!B:X,11,FALSE),"")</f>
        <v/>
      </c>
      <c r="M322" s="94" t="str">
        <f>IFERROR(VLOOKUP(F322,Matrix!B:H,7,FALSE)-VLOOKUP(H322,Matrix!B:H,7,FALSE),"")</f>
        <v/>
      </c>
      <c r="N322" s="95" t="str">
        <f>IFERROR(VLOOKUP(F322,Matrix!B:E,2,FALSE)-VLOOKUP(H322,Matrix!B:E,2,FALSE),"")</f>
        <v/>
      </c>
      <c r="O322" s="96" t="str">
        <f>IFERROR(VLOOKUP(F322,Matrix!B:X,14,FALSE)-VLOOKUP(H322,Matrix!B:X,14,FALSE),"")</f>
        <v/>
      </c>
      <c r="P322" s="96" t="str">
        <f>IFERROR(VLOOKUP(F322,Matrix!B:X,15,FALSE)-VLOOKUP(H322,Matrix!B:X,15,FALSE),"")</f>
        <v/>
      </c>
      <c r="Q322" s="97">
        <f t="shared" si="18"/>
        <v>0</v>
      </c>
      <c r="R322" s="97" t="str">
        <f>IFERROR(VLOOKUP(E322&amp;F322,Data!A:F,6,FALSE),"")</f>
        <v/>
      </c>
      <c r="S322" s="98">
        <f t="shared" si="19"/>
        <v>0</v>
      </c>
      <c r="T322" s="97" t="str">
        <f>IFERROR(VLOOKUP(E322&amp;H322,Data!A:F,6,FALSE),"")</f>
        <v/>
      </c>
    </row>
    <row r="323" spans="1:20" x14ac:dyDescent="0.25">
      <c r="A323" s="91" t="str">
        <f>IFERROR(AVERAGE(VLOOKUP(F323,Matrix!B:D,2,FALSE),VLOOKUP(H323,Matrix!B:D,3,FALSE)),"")</f>
        <v/>
      </c>
      <c r="B323" s="91" t="str">
        <f>IFERROR(AVERAGE(VLOOKUP(H323,Matrix!B:D,2,FALSE),VLOOKUP(F323,Matrix!B:D,3,FALSE)),"")</f>
        <v/>
      </c>
      <c r="C323" s="79">
        <f t="shared" si="17"/>
        <v>0</v>
      </c>
      <c r="D323" s="92" t="str">
        <f t="shared" si="16"/>
        <v/>
      </c>
      <c r="E323"/>
      <c r="F323"/>
      <c r="G323"/>
      <c r="H323"/>
      <c r="I323"/>
      <c r="J323"/>
      <c r="K323"/>
      <c r="L323" s="93" t="str">
        <f>IFERROR(VLOOKUP(F323,Matrix!B:X,11,FALSE)-VLOOKUP(H323,Matrix!B:X,11,FALSE),"")</f>
        <v/>
      </c>
      <c r="M323" s="94" t="str">
        <f>IFERROR(VLOOKUP(F323,Matrix!B:H,7,FALSE)-VLOOKUP(H323,Matrix!B:H,7,FALSE),"")</f>
        <v/>
      </c>
      <c r="N323" s="95" t="str">
        <f>IFERROR(VLOOKUP(F323,Matrix!B:E,2,FALSE)-VLOOKUP(H323,Matrix!B:E,2,FALSE),"")</f>
        <v/>
      </c>
      <c r="O323" s="96" t="str">
        <f>IFERROR(VLOOKUP(F323,Matrix!B:X,14,FALSE)-VLOOKUP(H323,Matrix!B:X,14,FALSE),"")</f>
        <v/>
      </c>
      <c r="P323" s="96" t="str">
        <f>IFERROR(VLOOKUP(F323,Matrix!B:X,15,FALSE)-VLOOKUP(H323,Matrix!B:X,15,FALSE),"")</f>
        <v/>
      </c>
      <c r="Q323" s="97">
        <f t="shared" si="18"/>
        <v>0</v>
      </c>
      <c r="R323" s="97" t="str">
        <f>IFERROR(VLOOKUP(E323&amp;F323,Data!A:F,6,FALSE),"")</f>
        <v/>
      </c>
      <c r="S323" s="98">
        <f t="shared" si="19"/>
        <v>0</v>
      </c>
      <c r="T323" s="97" t="str">
        <f>IFERROR(VLOOKUP(E323&amp;H323,Data!A:F,6,FALSE),"")</f>
        <v/>
      </c>
    </row>
    <row r="324" spans="1:20" x14ac:dyDescent="0.25">
      <c r="A324" s="91" t="str">
        <f>IFERROR(AVERAGE(VLOOKUP(F324,Matrix!B:D,2,FALSE),VLOOKUP(H324,Matrix!B:D,3,FALSE)),"")</f>
        <v/>
      </c>
      <c r="B324" s="91" t="str">
        <f>IFERROR(AVERAGE(VLOOKUP(H324,Matrix!B:D,2,FALSE),VLOOKUP(F324,Matrix!B:D,3,FALSE)),"")</f>
        <v/>
      </c>
      <c r="C324" s="79">
        <f t="shared" si="17"/>
        <v>0</v>
      </c>
      <c r="D324" s="92" t="str">
        <f t="shared" si="16"/>
        <v/>
      </c>
      <c r="E324"/>
      <c r="F324"/>
      <c r="G324"/>
      <c r="H324"/>
      <c r="I324"/>
      <c r="J324"/>
      <c r="K324"/>
      <c r="L324" s="93" t="str">
        <f>IFERROR(VLOOKUP(F324,Matrix!B:X,11,FALSE)-VLOOKUP(H324,Matrix!B:X,11,FALSE),"")</f>
        <v/>
      </c>
      <c r="M324" s="94" t="str">
        <f>IFERROR(VLOOKUP(F324,Matrix!B:H,7,FALSE)-VLOOKUP(H324,Matrix!B:H,7,FALSE),"")</f>
        <v/>
      </c>
      <c r="N324" s="95" t="str">
        <f>IFERROR(VLOOKUP(F324,Matrix!B:E,2,FALSE)-VLOOKUP(H324,Matrix!B:E,2,FALSE),"")</f>
        <v/>
      </c>
      <c r="O324" s="96" t="str">
        <f>IFERROR(VLOOKUP(F324,Matrix!B:X,14,FALSE)-VLOOKUP(H324,Matrix!B:X,14,FALSE),"")</f>
        <v/>
      </c>
      <c r="P324" s="96" t="str">
        <f>IFERROR(VLOOKUP(F324,Matrix!B:X,15,FALSE)-VLOOKUP(H324,Matrix!B:X,15,FALSE),"")</f>
        <v/>
      </c>
      <c r="Q324" s="97">
        <f t="shared" si="18"/>
        <v>0</v>
      </c>
      <c r="R324" s="97" t="str">
        <f>IFERROR(VLOOKUP(E324&amp;F324,Data!A:F,6,FALSE),"")</f>
        <v/>
      </c>
      <c r="S324" s="98">
        <f t="shared" si="19"/>
        <v>0</v>
      </c>
      <c r="T324" s="97" t="str">
        <f>IFERROR(VLOOKUP(E324&amp;H324,Data!A:F,6,FALSE),"")</f>
        <v/>
      </c>
    </row>
    <row r="325" spans="1:20" x14ac:dyDescent="0.25">
      <c r="A325" s="91" t="str">
        <f>IFERROR(AVERAGE(VLOOKUP(F325,Matrix!B:D,2,FALSE),VLOOKUP(H325,Matrix!B:D,3,FALSE)),"")</f>
        <v/>
      </c>
      <c r="B325" s="91" t="str">
        <f>IFERROR(AVERAGE(VLOOKUP(H325,Matrix!B:D,2,FALSE),VLOOKUP(F325,Matrix!B:D,3,FALSE)),"")</f>
        <v/>
      </c>
      <c r="C325" s="79">
        <f t="shared" si="17"/>
        <v>0</v>
      </c>
      <c r="D325" s="92" t="str">
        <f t="shared" si="16"/>
        <v/>
      </c>
      <c r="E325"/>
      <c r="F325"/>
      <c r="G325"/>
      <c r="H325"/>
      <c r="I325"/>
      <c r="J325"/>
      <c r="K325"/>
      <c r="L325" s="93" t="str">
        <f>IFERROR(VLOOKUP(F325,Matrix!B:X,11,FALSE)-VLOOKUP(H325,Matrix!B:X,11,FALSE),"")</f>
        <v/>
      </c>
      <c r="M325" s="94" t="str">
        <f>IFERROR(VLOOKUP(F325,Matrix!B:H,7,FALSE)-VLOOKUP(H325,Matrix!B:H,7,FALSE),"")</f>
        <v/>
      </c>
      <c r="N325" s="95" t="str">
        <f>IFERROR(VLOOKUP(F325,Matrix!B:E,2,FALSE)-VLOOKUP(H325,Matrix!B:E,2,FALSE),"")</f>
        <v/>
      </c>
      <c r="O325" s="96" t="str">
        <f>IFERROR(VLOOKUP(F325,Matrix!B:X,14,FALSE)-VLOOKUP(H325,Matrix!B:X,14,FALSE),"")</f>
        <v/>
      </c>
      <c r="P325" s="96" t="str">
        <f>IFERROR(VLOOKUP(F325,Matrix!B:X,15,FALSE)-VLOOKUP(H325,Matrix!B:X,15,FALSE),"")</f>
        <v/>
      </c>
      <c r="Q325" s="97">
        <f t="shared" si="18"/>
        <v>0</v>
      </c>
      <c r="R325" s="97" t="str">
        <f>IFERROR(VLOOKUP(E325&amp;F325,Data!A:F,6,FALSE),"")</f>
        <v/>
      </c>
      <c r="S325" s="98">
        <f t="shared" si="19"/>
        <v>0</v>
      </c>
      <c r="T325" s="97" t="str">
        <f>IFERROR(VLOOKUP(E325&amp;H325,Data!A:F,6,FALSE),"")</f>
        <v/>
      </c>
    </row>
    <row r="326" spans="1:20" x14ac:dyDescent="0.25">
      <c r="A326" s="91" t="str">
        <f>IFERROR(AVERAGE(VLOOKUP(F326,Matrix!B:D,2,FALSE),VLOOKUP(H326,Matrix!B:D,3,FALSE)),"")</f>
        <v/>
      </c>
      <c r="B326" s="91" t="str">
        <f>IFERROR(AVERAGE(VLOOKUP(H326,Matrix!B:D,2,FALSE),VLOOKUP(F326,Matrix!B:D,3,FALSE)),"")</f>
        <v/>
      </c>
      <c r="C326" s="79">
        <f t="shared" si="17"/>
        <v>0</v>
      </c>
      <c r="D326" s="92" t="str">
        <f t="shared" ref="D326:D389" si="20">IFERROR((L326/MAX(L:L)*_MOVw)+(M326/MAX(M:M)*_WINw)+(N326/MAX(N:N)*_PPGw)+(O326/MAX(O:O)*_ORw)+(P326/MAX(P:P)*_DRw),"")</f>
        <v/>
      </c>
      <c r="E326"/>
      <c r="F326"/>
      <c r="G326"/>
      <c r="H326"/>
      <c r="I326"/>
      <c r="J326"/>
      <c r="K326"/>
      <c r="L326" s="93" t="str">
        <f>IFERROR(VLOOKUP(F326,Matrix!B:X,11,FALSE)-VLOOKUP(H326,Matrix!B:X,11,FALSE),"")</f>
        <v/>
      </c>
      <c r="M326" s="94" t="str">
        <f>IFERROR(VLOOKUP(F326,Matrix!B:H,7,FALSE)-VLOOKUP(H326,Matrix!B:H,7,FALSE),"")</f>
        <v/>
      </c>
      <c r="N326" s="95" t="str">
        <f>IFERROR(VLOOKUP(F326,Matrix!B:E,2,FALSE)-VLOOKUP(H326,Matrix!B:E,2,FALSE),"")</f>
        <v/>
      </c>
      <c r="O326" s="96" t="str">
        <f>IFERROR(VLOOKUP(F326,Matrix!B:X,14,FALSE)-VLOOKUP(H326,Matrix!B:X,14,FALSE),"")</f>
        <v/>
      </c>
      <c r="P326" s="96" t="str">
        <f>IFERROR(VLOOKUP(F326,Matrix!B:X,15,FALSE)-VLOOKUP(H326,Matrix!B:X,15,FALSE),"")</f>
        <v/>
      </c>
      <c r="Q326" s="97">
        <f t="shared" si="18"/>
        <v>0</v>
      </c>
      <c r="R326" s="97" t="str">
        <f>IFERROR(VLOOKUP(E326&amp;F326,Data!A:F,6,FALSE),"")</f>
        <v/>
      </c>
      <c r="S326" s="98">
        <f t="shared" si="19"/>
        <v>0</v>
      </c>
      <c r="T326" s="97" t="str">
        <f>IFERROR(VLOOKUP(E326&amp;H326,Data!A:F,6,FALSE),"")</f>
        <v/>
      </c>
    </row>
    <row r="327" spans="1:20" x14ac:dyDescent="0.25">
      <c r="A327" s="91" t="str">
        <f>IFERROR(AVERAGE(VLOOKUP(F327,Matrix!B:D,2,FALSE),VLOOKUP(H327,Matrix!B:D,3,FALSE)),"")</f>
        <v/>
      </c>
      <c r="B327" s="91" t="str">
        <f>IFERROR(AVERAGE(VLOOKUP(H327,Matrix!B:D,2,FALSE),VLOOKUP(F327,Matrix!B:D,3,FALSE)),"")</f>
        <v/>
      </c>
      <c r="C327" s="79">
        <f t="shared" ref="C327:C390" si="21">IFERROR(IF(AND(D327&gt;0,R327&gt;T327),"Yes",IF(AND(D327&gt;0,R327&lt;T327),"No",IF(AND(D327&lt;0,R327&lt;T327),"Yes",IF(AND(D327&lt;0,R327&gt;T327),"No",0)))),"")</f>
        <v>0</v>
      </c>
      <c r="D327" s="92" t="str">
        <f t="shared" si="20"/>
        <v/>
      </c>
      <c r="E327"/>
      <c r="F327"/>
      <c r="G327"/>
      <c r="H327"/>
      <c r="I327"/>
      <c r="J327"/>
      <c r="K327"/>
      <c r="L327" s="93" t="str">
        <f>IFERROR(VLOOKUP(F327,Matrix!B:X,11,FALSE)-VLOOKUP(H327,Matrix!B:X,11,FALSE),"")</f>
        <v/>
      </c>
      <c r="M327" s="94" t="str">
        <f>IFERROR(VLOOKUP(F327,Matrix!B:H,7,FALSE)-VLOOKUP(H327,Matrix!B:H,7,FALSE),"")</f>
        <v/>
      </c>
      <c r="N327" s="95" t="str">
        <f>IFERROR(VLOOKUP(F327,Matrix!B:E,2,FALSE)-VLOOKUP(H327,Matrix!B:E,2,FALSE),"")</f>
        <v/>
      </c>
      <c r="O327" s="96" t="str">
        <f>IFERROR(VLOOKUP(F327,Matrix!B:X,14,FALSE)-VLOOKUP(H327,Matrix!B:X,14,FALSE),"")</f>
        <v/>
      </c>
      <c r="P327" s="96" t="str">
        <f>IFERROR(VLOOKUP(F327,Matrix!B:X,15,FALSE)-VLOOKUP(H327,Matrix!B:X,15,FALSE),"")</f>
        <v/>
      </c>
      <c r="Q327" s="97">
        <f t="shared" ref="Q327:Q390" si="22">F327</f>
        <v>0</v>
      </c>
      <c r="R327" s="97" t="str">
        <f>IFERROR(VLOOKUP(E327&amp;F327,Data!A:F,6,FALSE),"")</f>
        <v/>
      </c>
      <c r="S327" s="98">
        <f t="shared" ref="S327:S390" si="23">H327</f>
        <v>0</v>
      </c>
      <c r="T327" s="97" t="str">
        <f>IFERROR(VLOOKUP(E327&amp;H327,Data!A:F,6,FALSE),"")</f>
        <v/>
      </c>
    </row>
    <row r="328" spans="1:20" x14ac:dyDescent="0.25">
      <c r="A328" s="91" t="str">
        <f>IFERROR(AVERAGE(VLOOKUP(F328,Matrix!B:D,2,FALSE),VLOOKUP(H328,Matrix!B:D,3,FALSE)),"")</f>
        <v/>
      </c>
      <c r="B328" s="91" t="str">
        <f>IFERROR(AVERAGE(VLOOKUP(H328,Matrix!B:D,2,FALSE),VLOOKUP(F328,Matrix!B:D,3,FALSE)),"")</f>
        <v/>
      </c>
      <c r="C328" s="79">
        <f t="shared" si="21"/>
        <v>0</v>
      </c>
      <c r="D328" s="92" t="str">
        <f t="shared" si="20"/>
        <v/>
      </c>
      <c r="E328"/>
      <c r="F328"/>
      <c r="G328"/>
      <c r="H328"/>
      <c r="I328"/>
      <c r="J328"/>
      <c r="K328"/>
      <c r="L328" s="93" t="str">
        <f>IFERROR(VLOOKUP(F328,Matrix!B:X,11,FALSE)-VLOOKUP(H328,Matrix!B:X,11,FALSE),"")</f>
        <v/>
      </c>
      <c r="M328" s="94" t="str">
        <f>IFERROR(VLOOKUP(F328,Matrix!B:H,7,FALSE)-VLOOKUP(H328,Matrix!B:H,7,FALSE),"")</f>
        <v/>
      </c>
      <c r="N328" s="95" t="str">
        <f>IFERROR(VLOOKUP(F328,Matrix!B:E,2,FALSE)-VLOOKUP(H328,Matrix!B:E,2,FALSE),"")</f>
        <v/>
      </c>
      <c r="O328" s="96" t="str">
        <f>IFERROR(VLOOKUP(F328,Matrix!B:X,14,FALSE)-VLOOKUP(H328,Matrix!B:X,14,FALSE),"")</f>
        <v/>
      </c>
      <c r="P328" s="96" t="str">
        <f>IFERROR(VLOOKUP(F328,Matrix!B:X,15,FALSE)-VLOOKUP(H328,Matrix!B:X,15,FALSE),"")</f>
        <v/>
      </c>
      <c r="Q328" s="97">
        <f t="shared" si="22"/>
        <v>0</v>
      </c>
      <c r="R328" s="97" t="str">
        <f>IFERROR(VLOOKUP(E328&amp;F328,Data!A:F,6,FALSE),"")</f>
        <v/>
      </c>
      <c r="S328" s="98">
        <f t="shared" si="23"/>
        <v>0</v>
      </c>
      <c r="T328" s="97" t="str">
        <f>IFERROR(VLOOKUP(E328&amp;H328,Data!A:F,6,FALSE),"")</f>
        <v/>
      </c>
    </row>
    <row r="329" spans="1:20" x14ac:dyDescent="0.25">
      <c r="A329" s="91" t="str">
        <f>IFERROR(AVERAGE(VLOOKUP(F329,Matrix!B:D,2,FALSE),VLOOKUP(H329,Matrix!B:D,3,FALSE)),"")</f>
        <v/>
      </c>
      <c r="B329" s="91" t="str">
        <f>IFERROR(AVERAGE(VLOOKUP(H329,Matrix!B:D,2,FALSE),VLOOKUP(F329,Matrix!B:D,3,FALSE)),"")</f>
        <v/>
      </c>
      <c r="C329" s="79">
        <f t="shared" si="21"/>
        <v>0</v>
      </c>
      <c r="D329" s="92" t="str">
        <f t="shared" si="20"/>
        <v/>
      </c>
      <c r="E329"/>
      <c r="F329"/>
      <c r="G329"/>
      <c r="H329"/>
      <c r="I329"/>
      <c r="J329"/>
      <c r="K329"/>
      <c r="L329" s="93" t="str">
        <f>IFERROR(VLOOKUP(F329,Matrix!B:X,11,FALSE)-VLOOKUP(H329,Matrix!B:X,11,FALSE),"")</f>
        <v/>
      </c>
      <c r="M329" s="94" t="str">
        <f>IFERROR(VLOOKUP(F329,Matrix!B:H,7,FALSE)-VLOOKUP(H329,Matrix!B:H,7,FALSE),"")</f>
        <v/>
      </c>
      <c r="N329" s="95" t="str">
        <f>IFERROR(VLOOKUP(F329,Matrix!B:E,2,FALSE)-VLOOKUP(H329,Matrix!B:E,2,FALSE),"")</f>
        <v/>
      </c>
      <c r="O329" s="96" t="str">
        <f>IFERROR(VLOOKUP(F329,Matrix!B:X,14,FALSE)-VLOOKUP(H329,Matrix!B:X,14,FALSE),"")</f>
        <v/>
      </c>
      <c r="P329" s="96" t="str">
        <f>IFERROR(VLOOKUP(F329,Matrix!B:X,15,FALSE)-VLOOKUP(H329,Matrix!B:X,15,FALSE),"")</f>
        <v/>
      </c>
      <c r="Q329" s="97">
        <f t="shared" si="22"/>
        <v>0</v>
      </c>
      <c r="R329" s="97" t="str">
        <f>IFERROR(VLOOKUP(E329&amp;F329,Data!A:F,6,FALSE),"")</f>
        <v/>
      </c>
      <c r="S329" s="98">
        <f t="shared" si="23"/>
        <v>0</v>
      </c>
      <c r="T329" s="97" t="str">
        <f>IFERROR(VLOOKUP(E329&amp;H329,Data!A:F,6,FALSE),"")</f>
        <v/>
      </c>
    </row>
    <row r="330" spans="1:20" x14ac:dyDescent="0.25">
      <c r="A330" s="91" t="str">
        <f>IFERROR(AVERAGE(VLOOKUP(F330,Matrix!B:D,2,FALSE),VLOOKUP(H330,Matrix!B:D,3,FALSE)),"")</f>
        <v/>
      </c>
      <c r="B330" s="91" t="str">
        <f>IFERROR(AVERAGE(VLOOKUP(H330,Matrix!B:D,2,FALSE),VLOOKUP(F330,Matrix!B:D,3,FALSE)),"")</f>
        <v/>
      </c>
      <c r="C330" s="79">
        <f t="shared" si="21"/>
        <v>0</v>
      </c>
      <c r="D330" s="92" t="str">
        <f t="shared" si="20"/>
        <v/>
      </c>
      <c r="E330"/>
      <c r="F330"/>
      <c r="G330"/>
      <c r="H330"/>
      <c r="I330"/>
      <c r="J330"/>
      <c r="K330"/>
      <c r="L330" s="93" t="str">
        <f>IFERROR(VLOOKUP(F330,Matrix!B:X,11,FALSE)-VLOOKUP(H330,Matrix!B:X,11,FALSE),"")</f>
        <v/>
      </c>
      <c r="M330" s="94" t="str">
        <f>IFERROR(VLOOKUP(F330,Matrix!B:H,7,FALSE)-VLOOKUP(H330,Matrix!B:H,7,FALSE),"")</f>
        <v/>
      </c>
      <c r="N330" s="95" t="str">
        <f>IFERROR(VLOOKUP(F330,Matrix!B:E,2,FALSE)-VLOOKUP(H330,Matrix!B:E,2,FALSE),"")</f>
        <v/>
      </c>
      <c r="O330" s="96" t="str">
        <f>IFERROR(VLOOKUP(F330,Matrix!B:X,14,FALSE)-VLOOKUP(H330,Matrix!B:X,14,FALSE),"")</f>
        <v/>
      </c>
      <c r="P330" s="96" t="str">
        <f>IFERROR(VLOOKUP(F330,Matrix!B:X,15,FALSE)-VLOOKUP(H330,Matrix!B:X,15,FALSE),"")</f>
        <v/>
      </c>
      <c r="Q330" s="97">
        <f t="shared" si="22"/>
        <v>0</v>
      </c>
      <c r="R330" s="97" t="str">
        <f>IFERROR(VLOOKUP(E330&amp;F330,Data!A:F,6,FALSE),"")</f>
        <v/>
      </c>
      <c r="S330" s="98">
        <f t="shared" si="23"/>
        <v>0</v>
      </c>
      <c r="T330" s="97" t="str">
        <f>IFERROR(VLOOKUP(E330&amp;H330,Data!A:F,6,FALSE),"")</f>
        <v/>
      </c>
    </row>
    <row r="331" spans="1:20" x14ac:dyDescent="0.25">
      <c r="A331" s="91" t="str">
        <f>IFERROR(AVERAGE(VLOOKUP(F331,Matrix!B:D,2,FALSE),VLOOKUP(H331,Matrix!B:D,3,FALSE)),"")</f>
        <v/>
      </c>
      <c r="B331" s="91" t="str">
        <f>IFERROR(AVERAGE(VLOOKUP(H331,Matrix!B:D,2,FALSE),VLOOKUP(F331,Matrix!B:D,3,FALSE)),"")</f>
        <v/>
      </c>
      <c r="C331" s="79">
        <f t="shared" si="21"/>
        <v>0</v>
      </c>
      <c r="D331" s="92" t="str">
        <f t="shared" si="20"/>
        <v/>
      </c>
      <c r="E331"/>
      <c r="F331"/>
      <c r="G331"/>
      <c r="H331"/>
      <c r="I331"/>
      <c r="J331"/>
      <c r="K331"/>
      <c r="L331" s="93" t="str">
        <f>IFERROR(VLOOKUP(F331,Matrix!B:X,11,FALSE)-VLOOKUP(H331,Matrix!B:X,11,FALSE),"")</f>
        <v/>
      </c>
      <c r="M331" s="94" t="str">
        <f>IFERROR(VLOOKUP(F331,Matrix!B:H,7,FALSE)-VLOOKUP(H331,Matrix!B:H,7,FALSE),"")</f>
        <v/>
      </c>
      <c r="N331" s="95" t="str">
        <f>IFERROR(VLOOKUP(F331,Matrix!B:E,2,FALSE)-VLOOKUP(H331,Matrix!B:E,2,FALSE),"")</f>
        <v/>
      </c>
      <c r="O331" s="96" t="str">
        <f>IFERROR(VLOOKUP(F331,Matrix!B:X,14,FALSE)-VLOOKUP(H331,Matrix!B:X,14,FALSE),"")</f>
        <v/>
      </c>
      <c r="P331" s="96" t="str">
        <f>IFERROR(VLOOKUP(F331,Matrix!B:X,15,FALSE)-VLOOKUP(H331,Matrix!B:X,15,FALSE),"")</f>
        <v/>
      </c>
      <c r="Q331" s="97">
        <f t="shared" si="22"/>
        <v>0</v>
      </c>
      <c r="R331" s="97" t="str">
        <f>IFERROR(VLOOKUP(E331&amp;F331,Data!A:F,6,FALSE),"")</f>
        <v/>
      </c>
      <c r="S331" s="98">
        <f t="shared" si="23"/>
        <v>0</v>
      </c>
      <c r="T331" s="97" t="str">
        <f>IFERROR(VLOOKUP(E331&amp;H331,Data!A:F,6,FALSE),"")</f>
        <v/>
      </c>
    </row>
    <row r="332" spans="1:20" x14ac:dyDescent="0.25">
      <c r="A332" s="91" t="str">
        <f>IFERROR(AVERAGE(VLOOKUP(F332,Matrix!B:D,2,FALSE),VLOOKUP(H332,Matrix!B:D,3,FALSE)),"")</f>
        <v/>
      </c>
      <c r="B332" s="91" t="str">
        <f>IFERROR(AVERAGE(VLOOKUP(H332,Matrix!B:D,2,FALSE),VLOOKUP(F332,Matrix!B:D,3,FALSE)),"")</f>
        <v/>
      </c>
      <c r="C332" s="79">
        <f t="shared" si="21"/>
        <v>0</v>
      </c>
      <c r="D332" s="92" t="str">
        <f t="shared" si="20"/>
        <v/>
      </c>
      <c r="E332"/>
      <c r="F332"/>
      <c r="G332"/>
      <c r="H332"/>
      <c r="I332"/>
      <c r="J332"/>
      <c r="K332"/>
      <c r="L332" s="93" t="str">
        <f>IFERROR(VLOOKUP(F332,Matrix!B:X,11,FALSE)-VLOOKUP(H332,Matrix!B:X,11,FALSE),"")</f>
        <v/>
      </c>
      <c r="M332" s="94" t="str">
        <f>IFERROR(VLOOKUP(F332,Matrix!B:H,7,FALSE)-VLOOKUP(H332,Matrix!B:H,7,FALSE),"")</f>
        <v/>
      </c>
      <c r="N332" s="95" t="str">
        <f>IFERROR(VLOOKUP(F332,Matrix!B:E,2,FALSE)-VLOOKUP(H332,Matrix!B:E,2,FALSE),"")</f>
        <v/>
      </c>
      <c r="O332" s="96" t="str">
        <f>IFERROR(VLOOKUP(F332,Matrix!B:X,14,FALSE)-VLOOKUP(H332,Matrix!B:X,14,FALSE),"")</f>
        <v/>
      </c>
      <c r="P332" s="96" t="str">
        <f>IFERROR(VLOOKUP(F332,Matrix!B:X,15,FALSE)-VLOOKUP(H332,Matrix!B:X,15,FALSE),"")</f>
        <v/>
      </c>
      <c r="Q332" s="97">
        <f t="shared" si="22"/>
        <v>0</v>
      </c>
      <c r="R332" s="97" t="str">
        <f>IFERROR(VLOOKUP(E332&amp;F332,Data!A:F,6,FALSE),"")</f>
        <v/>
      </c>
      <c r="S332" s="98">
        <f t="shared" si="23"/>
        <v>0</v>
      </c>
      <c r="T332" s="97" t="str">
        <f>IFERROR(VLOOKUP(E332&amp;H332,Data!A:F,6,FALSE),"")</f>
        <v/>
      </c>
    </row>
    <row r="333" spans="1:20" x14ac:dyDescent="0.25">
      <c r="A333" s="91" t="str">
        <f>IFERROR(AVERAGE(VLOOKUP(F333,Matrix!B:D,2,FALSE),VLOOKUP(H333,Matrix!B:D,3,FALSE)),"")</f>
        <v/>
      </c>
      <c r="B333" s="91" t="str">
        <f>IFERROR(AVERAGE(VLOOKUP(H333,Matrix!B:D,2,FALSE),VLOOKUP(F333,Matrix!B:D,3,FALSE)),"")</f>
        <v/>
      </c>
      <c r="C333" s="79">
        <f t="shared" si="21"/>
        <v>0</v>
      </c>
      <c r="D333" s="92" t="str">
        <f t="shared" si="20"/>
        <v/>
      </c>
      <c r="E333"/>
      <c r="F333"/>
      <c r="G333"/>
      <c r="H333"/>
      <c r="I333"/>
      <c r="J333"/>
      <c r="K333"/>
      <c r="L333" s="93" t="str">
        <f>IFERROR(VLOOKUP(F333,Matrix!B:X,11,FALSE)-VLOOKUP(H333,Matrix!B:X,11,FALSE),"")</f>
        <v/>
      </c>
      <c r="M333" s="94" t="str">
        <f>IFERROR(VLOOKUP(F333,Matrix!B:H,7,FALSE)-VLOOKUP(H333,Matrix!B:H,7,FALSE),"")</f>
        <v/>
      </c>
      <c r="N333" s="95" t="str">
        <f>IFERROR(VLOOKUP(F333,Matrix!B:E,2,FALSE)-VLOOKUP(H333,Matrix!B:E,2,FALSE),"")</f>
        <v/>
      </c>
      <c r="O333" s="96" t="str">
        <f>IFERROR(VLOOKUP(F333,Matrix!B:X,14,FALSE)-VLOOKUP(H333,Matrix!B:X,14,FALSE),"")</f>
        <v/>
      </c>
      <c r="P333" s="96" t="str">
        <f>IFERROR(VLOOKUP(F333,Matrix!B:X,15,FALSE)-VLOOKUP(H333,Matrix!B:X,15,FALSE),"")</f>
        <v/>
      </c>
      <c r="Q333" s="97">
        <f t="shared" si="22"/>
        <v>0</v>
      </c>
      <c r="R333" s="97" t="str">
        <f>IFERROR(VLOOKUP(E333&amp;F333,Data!A:F,6,FALSE),"")</f>
        <v/>
      </c>
      <c r="S333" s="98">
        <f t="shared" si="23"/>
        <v>0</v>
      </c>
      <c r="T333" s="97" t="str">
        <f>IFERROR(VLOOKUP(E333&amp;H333,Data!A:F,6,FALSE),"")</f>
        <v/>
      </c>
    </row>
    <row r="334" spans="1:20" x14ac:dyDescent="0.25">
      <c r="A334" s="91" t="str">
        <f>IFERROR(AVERAGE(VLOOKUP(F334,Matrix!B:D,2,FALSE),VLOOKUP(H334,Matrix!B:D,3,FALSE)),"")</f>
        <v/>
      </c>
      <c r="B334" s="91" t="str">
        <f>IFERROR(AVERAGE(VLOOKUP(H334,Matrix!B:D,2,FALSE),VLOOKUP(F334,Matrix!B:D,3,FALSE)),"")</f>
        <v/>
      </c>
      <c r="C334" s="79">
        <f t="shared" si="21"/>
        <v>0</v>
      </c>
      <c r="D334" s="92" t="str">
        <f t="shared" si="20"/>
        <v/>
      </c>
      <c r="E334"/>
      <c r="F334"/>
      <c r="G334"/>
      <c r="H334"/>
      <c r="I334"/>
      <c r="J334"/>
      <c r="K334"/>
      <c r="L334" s="93" t="str">
        <f>IFERROR(VLOOKUP(F334,Matrix!B:X,11,FALSE)-VLOOKUP(H334,Matrix!B:X,11,FALSE),"")</f>
        <v/>
      </c>
      <c r="M334" s="94" t="str">
        <f>IFERROR(VLOOKUP(F334,Matrix!B:H,7,FALSE)-VLOOKUP(H334,Matrix!B:H,7,FALSE),"")</f>
        <v/>
      </c>
      <c r="N334" s="95" t="str">
        <f>IFERROR(VLOOKUP(F334,Matrix!B:E,2,FALSE)-VLOOKUP(H334,Matrix!B:E,2,FALSE),"")</f>
        <v/>
      </c>
      <c r="O334" s="96" t="str">
        <f>IFERROR(VLOOKUP(F334,Matrix!B:X,14,FALSE)-VLOOKUP(H334,Matrix!B:X,14,FALSE),"")</f>
        <v/>
      </c>
      <c r="P334" s="96" t="str">
        <f>IFERROR(VLOOKUP(F334,Matrix!B:X,15,FALSE)-VLOOKUP(H334,Matrix!B:X,15,FALSE),"")</f>
        <v/>
      </c>
      <c r="Q334" s="97">
        <f t="shared" si="22"/>
        <v>0</v>
      </c>
      <c r="R334" s="97" t="str">
        <f>IFERROR(VLOOKUP(E334&amp;F334,Data!A:F,6,FALSE),"")</f>
        <v/>
      </c>
      <c r="S334" s="98">
        <f t="shared" si="23"/>
        <v>0</v>
      </c>
      <c r="T334" s="97" t="str">
        <f>IFERROR(VLOOKUP(E334&amp;H334,Data!A:F,6,FALSE),"")</f>
        <v/>
      </c>
    </row>
    <row r="335" spans="1:20" x14ac:dyDescent="0.25">
      <c r="A335" s="91" t="str">
        <f>IFERROR(AVERAGE(VLOOKUP(F335,Matrix!B:D,2,FALSE),VLOOKUP(H335,Matrix!B:D,3,FALSE)),"")</f>
        <v/>
      </c>
      <c r="B335" s="91" t="str">
        <f>IFERROR(AVERAGE(VLOOKUP(H335,Matrix!B:D,2,FALSE),VLOOKUP(F335,Matrix!B:D,3,FALSE)),"")</f>
        <v/>
      </c>
      <c r="C335" s="79">
        <f t="shared" si="21"/>
        <v>0</v>
      </c>
      <c r="D335" s="92" t="str">
        <f t="shared" si="20"/>
        <v/>
      </c>
      <c r="E335"/>
      <c r="F335"/>
      <c r="G335"/>
      <c r="H335"/>
      <c r="I335"/>
      <c r="J335"/>
      <c r="K335"/>
      <c r="L335" s="93" t="str">
        <f>IFERROR(VLOOKUP(F335,Matrix!B:X,11,FALSE)-VLOOKUP(H335,Matrix!B:X,11,FALSE),"")</f>
        <v/>
      </c>
      <c r="M335" s="94" t="str">
        <f>IFERROR(VLOOKUP(F335,Matrix!B:H,7,FALSE)-VLOOKUP(H335,Matrix!B:H,7,FALSE),"")</f>
        <v/>
      </c>
      <c r="N335" s="95" t="str">
        <f>IFERROR(VLOOKUP(F335,Matrix!B:E,2,FALSE)-VLOOKUP(H335,Matrix!B:E,2,FALSE),"")</f>
        <v/>
      </c>
      <c r="O335" s="96" t="str">
        <f>IFERROR(VLOOKUP(F335,Matrix!B:X,14,FALSE)-VLOOKUP(H335,Matrix!B:X,14,FALSE),"")</f>
        <v/>
      </c>
      <c r="P335" s="96" t="str">
        <f>IFERROR(VLOOKUP(F335,Matrix!B:X,15,FALSE)-VLOOKUP(H335,Matrix!B:X,15,FALSE),"")</f>
        <v/>
      </c>
      <c r="Q335" s="97">
        <f t="shared" si="22"/>
        <v>0</v>
      </c>
      <c r="R335" s="97" t="str">
        <f>IFERROR(VLOOKUP(E335&amp;F335,Data!A:F,6,FALSE),"")</f>
        <v/>
      </c>
      <c r="S335" s="98">
        <f t="shared" si="23"/>
        <v>0</v>
      </c>
      <c r="T335" s="97" t="str">
        <f>IFERROR(VLOOKUP(E335&amp;H335,Data!A:F,6,FALSE),"")</f>
        <v/>
      </c>
    </row>
    <row r="336" spans="1:20" x14ac:dyDescent="0.25">
      <c r="A336" s="91" t="str">
        <f>IFERROR(AVERAGE(VLOOKUP(F336,Matrix!B:D,2,FALSE),VLOOKUP(H336,Matrix!B:D,3,FALSE)),"")</f>
        <v/>
      </c>
      <c r="B336" s="91" t="str">
        <f>IFERROR(AVERAGE(VLOOKUP(H336,Matrix!B:D,2,FALSE),VLOOKUP(F336,Matrix!B:D,3,FALSE)),"")</f>
        <v/>
      </c>
      <c r="C336" s="79">
        <f t="shared" si="21"/>
        <v>0</v>
      </c>
      <c r="D336" s="92" t="str">
        <f t="shared" si="20"/>
        <v/>
      </c>
      <c r="E336"/>
      <c r="F336"/>
      <c r="G336"/>
      <c r="H336"/>
      <c r="I336"/>
      <c r="J336"/>
      <c r="K336"/>
      <c r="L336" s="93" t="str">
        <f>IFERROR(VLOOKUP(F336,Matrix!B:X,11,FALSE)-VLOOKUP(H336,Matrix!B:X,11,FALSE),"")</f>
        <v/>
      </c>
      <c r="M336" s="94" t="str">
        <f>IFERROR(VLOOKUP(F336,Matrix!B:H,7,FALSE)-VLOOKUP(H336,Matrix!B:H,7,FALSE),"")</f>
        <v/>
      </c>
      <c r="N336" s="95" t="str">
        <f>IFERROR(VLOOKUP(F336,Matrix!B:E,2,FALSE)-VLOOKUP(H336,Matrix!B:E,2,FALSE),"")</f>
        <v/>
      </c>
      <c r="O336" s="96" t="str">
        <f>IFERROR(VLOOKUP(F336,Matrix!B:X,14,FALSE)-VLOOKUP(H336,Matrix!B:X,14,FALSE),"")</f>
        <v/>
      </c>
      <c r="P336" s="96" t="str">
        <f>IFERROR(VLOOKUP(F336,Matrix!B:X,15,FALSE)-VLOOKUP(H336,Matrix!B:X,15,FALSE),"")</f>
        <v/>
      </c>
      <c r="Q336" s="97">
        <f t="shared" si="22"/>
        <v>0</v>
      </c>
      <c r="R336" s="97" t="str">
        <f>IFERROR(VLOOKUP(E336&amp;F336,Data!A:F,6,FALSE),"")</f>
        <v/>
      </c>
      <c r="S336" s="98">
        <f t="shared" si="23"/>
        <v>0</v>
      </c>
      <c r="T336" s="97" t="str">
        <f>IFERROR(VLOOKUP(E336&amp;H336,Data!A:F,6,FALSE),"")</f>
        <v/>
      </c>
    </row>
    <row r="337" spans="1:20" x14ac:dyDescent="0.25">
      <c r="A337" s="91" t="str">
        <f>IFERROR(AVERAGE(VLOOKUP(F337,Matrix!B:D,2,FALSE),VLOOKUP(H337,Matrix!B:D,3,FALSE)),"")</f>
        <v/>
      </c>
      <c r="B337" s="91" t="str">
        <f>IFERROR(AVERAGE(VLOOKUP(H337,Matrix!B:D,2,FALSE),VLOOKUP(F337,Matrix!B:D,3,FALSE)),"")</f>
        <v/>
      </c>
      <c r="C337" s="79">
        <f t="shared" si="21"/>
        <v>0</v>
      </c>
      <c r="D337" s="92" t="str">
        <f t="shared" si="20"/>
        <v/>
      </c>
      <c r="E337"/>
      <c r="F337"/>
      <c r="G337"/>
      <c r="H337"/>
      <c r="I337"/>
      <c r="J337"/>
      <c r="K337"/>
      <c r="L337" s="93" t="str">
        <f>IFERROR(VLOOKUP(F337,Matrix!B:X,11,FALSE)-VLOOKUP(H337,Matrix!B:X,11,FALSE),"")</f>
        <v/>
      </c>
      <c r="M337" s="94" t="str">
        <f>IFERROR(VLOOKUP(F337,Matrix!B:H,7,FALSE)-VLOOKUP(H337,Matrix!B:H,7,FALSE),"")</f>
        <v/>
      </c>
      <c r="N337" s="95" t="str">
        <f>IFERROR(VLOOKUP(F337,Matrix!B:E,2,FALSE)-VLOOKUP(H337,Matrix!B:E,2,FALSE),"")</f>
        <v/>
      </c>
      <c r="O337" s="96" t="str">
        <f>IFERROR(VLOOKUP(F337,Matrix!B:X,14,FALSE)-VLOOKUP(H337,Matrix!B:X,14,FALSE),"")</f>
        <v/>
      </c>
      <c r="P337" s="96" t="str">
        <f>IFERROR(VLOOKUP(F337,Matrix!B:X,15,FALSE)-VLOOKUP(H337,Matrix!B:X,15,FALSE),"")</f>
        <v/>
      </c>
      <c r="Q337" s="97">
        <f t="shared" si="22"/>
        <v>0</v>
      </c>
      <c r="R337" s="97" t="str">
        <f>IFERROR(VLOOKUP(E337&amp;F337,Data!A:F,6,FALSE),"")</f>
        <v/>
      </c>
      <c r="S337" s="98">
        <f t="shared" si="23"/>
        <v>0</v>
      </c>
      <c r="T337" s="97" t="str">
        <f>IFERROR(VLOOKUP(E337&amp;H337,Data!A:F,6,FALSE),"")</f>
        <v/>
      </c>
    </row>
    <row r="338" spans="1:20" x14ac:dyDescent="0.25">
      <c r="A338" s="91" t="str">
        <f>IFERROR(AVERAGE(VLOOKUP(F338,Matrix!B:D,2,FALSE),VLOOKUP(H338,Matrix!B:D,3,FALSE)),"")</f>
        <v/>
      </c>
      <c r="B338" s="91" t="str">
        <f>IFERROR(AVERAGE(VLOOKUP(H338,Matrix!B:D,2,FALSE),VLOOKUP(F338,Matrix!B:D,3,FALSE)),"")</f>
        <v/>
      </c>
      <c r="C338" s="79">
        <f t="shared" si="21"/>
        <v>0</v>
      </c>
      <c r="D338" s="92" t="str">
        <f t="shared" si="20"/>
        <v/>
      </c>
      <c r="E338"/>
      <c r="F338"/>
      <c r="G338"/>
      <c r="H338"/>
      <c r="I338"/>
      <c r="J338"/>
      <c r="K338"/>
      <c r="L338" s="93" t="str">
        <f>IFERROR(VLOOKUP(F338,Matrix!B:X,11,FALSE)-VLOOKUP(H338,Matrix!B:X,11,FALSE),"")</f>
        <v/>
      </c>
      <c r="M338" s="94" t="str">
        <f>IFERROR(VLOOKUP(F338,Matrix!B:H,7,FALSE)-VLOOKUP(H338,Matrix!B:H,7,FALSE),"")</f>
        <v/>
      </c>
      <c r="N338" s="95" t="str">
        <f>IFERROR(VLOOKUP(F338,Matrix!B:E,2,FALSE)-VLOOKUP(H338,Matrix!B:E,2,FALSE),"")</f>
        <v/>
      </c>
      <c r="O338" s="96" t="str">
        <f>IFERROR(VLOOKUP(F338,Matrix!B:X,14,FALSE)-VLOOKUP(H338,Matrix!B:X,14,FALSE),"")</f>
        <v/>
      </c>
      <c r="P338" s="96" t="str">
        <f>IFERROR(VLOOKUP(F338,Matrix!B:X,15,FALSE)-VLOOKUP(H338,Matrix!B:X,15,FALSE),"")</f>
        <v/>
      </c>
      <c r="Q338" s="97">
        <f t="shared" si="22"/>
        <v>0</v>
      </c>
      <c r="R338" s="97" t="str">
        <f>IFERROR(VLOOKUP(E338&amp;F338,Data!A:F,6,FALSE),"")</f>
        <v/>
      </c>
      <c r="S338" s="98">
        <f t="shared" si="23"/>
        <v>0</v>
      </c>
      <c r="T338" s="97" t="str">
        <f>IFERROR(VLOOKUP(E338&amp;H338,Data!A:F,6,FALSE),"")</f>
        <v/>
      </c>
    </row>
    <row r="339" spans="1:20" x14ac:dyDescent="0.25">
      <c r="A339" s="91" t="str">
        <f>IFERROR(AVERAGE(VLOOKUP(F339,Matrix!B:D,2,FALSE),VLOOKUP(H339,Matrix!B:D,3,FALSE)),"")</f>
        <v/>
      </c>
      <c r="B339" s="91" t="str">
        <f>IFERROR(AVERAGE(VLOOKUP(H339,Matrix!B:D,2,FALSE),VLOOKUP(F339,Matrix!B:D,3,FALSE)),"")</f>
        <v/>
      </c>
      <c r="C339" s="79">
        <f t="shared" si="21"/>
        <v>0</v>
      </c>
      <c r="D339" s="92" t="str">
        <f t="shared" si="20"/>
        <v/>
      </c>
      <c r="E339"/>
      <c r="F339"/>
      <c r="G339"/>
      <c r="H339"/>
      <c r="I339"/>
      <c r="J339"/>
      <c r="K339"/>
      <c r="L339" s="93" t="str">
        <f>IFERROR(VLOOKUP(F339,Matrix!B:X,11,FALSE)-VLOOKUP(H339,Matrix!B:X,11,FALSE),"")</f>
        <v/>
      </c>
      <c r="M339" s="94" t="str">
        <f>IFERROR(VLOOKUP(F339,Matrix!B:H,7,FALSE)-VLOOKUP(H339,Matrix!B:H,7,FALSE),"")</f>
        <v/>
      </c>
      <c r="N339" s="95" t="str">
        <f>IFERROR(VLOOKUP(F339,Matrix!B:E,2,FALSE)-VLOOKUP(H339,Matrix!B:E,2,FALSE),"")</f>
        <v/>
      </c>
      <c r="O339" s="96" t="str">
        <f>IFERROR(VLOOKUP(F339,Matrix!B:X,14,FALSE)-VLOOKUP(H339,Matrix!B:X,14,FALSE),"")</f>
        <v/>
      </c>
      <c r="P339" s="96" t="str">
        <f>IFERROR(VLOOKUP(F339,Matrix!B:X,15,FALSE)-VLOOKUP(H339,Matrix!B:X,15,FALSE),"")</f>
        <v/>
      </c>
      <c r="Q339" s="97">
        <f t="shared" si="22"/>
        <v>0</v>
      </c>
      <c r="R339" s="97" t="str">
        <f>IFERROR(VLOOKUP(E339&amp;F339,Data!A:F,6,FALSE),"")</f>
        <v/>
      </c>
      <c r="S339" s="98">
        <f t="shared" si="23"/>
        <v>0</v>
      </c>
      <c r="T339" s="97" t="str">
        <f>IFERROR(VLOOKUP(E339&amp;H339,Data!A:F,6,FALSE),"")</f>
        <v/>
      </c>
    </row>
    <row r="340" spans="1:20" x14ac:dyDescent="0.25">
      <c r="A340" s="91" t="str">
        <f>IFERROR(AVERAGE(VLOOKUP(F340,Matrix!B:D,2,FALSE),VLOOKUP(H340,Matrix!B:D,3,FALSE)),"")</f>
        <v/>
      </c>
      <c r="B340" s="91" t="str">
        <f>IFERROR(AVERAGE(VLOOKUP(H340,Matrix!B:D,2,FALSE),VLOOKUP(F340,Matrix!B:D,3,FALSE)),"")</f>
        <v/>
      </c>
      <c r="C340" s="79">
        <f t="shared" si="21"/>
        <v>0</v>
      </c>
      <c r="D340" s="92" t="str">
        <f t="shared" si="20"/>
        <v/>
      </c>
      <c r="E340"/>
      <c r="F340"/>
      <c r="G340"/>
      <c r="H340"/>
      <c r="I340"/>
      <c r="J340"/>
      <c r="K340"/>
      <c r="L340" s="93" t="str">
        <f>IFERROR(VLOOKUP(F340,Matrix!B:X,11,FALSE)-VLOOKUP(H340,Matrix!B:X,11,FALSE),"")</f>
        <v/>
      </c>
      <c r="M340" s="94" t="str">
        <f>IFERROR(VLOOKUP(F340,Matrix!B:H,7,FALSE)-VLOOKUP(H340,Matrix!B:H,7,FALSE),"")</f>
        <v/>
      </c>
      <c r="N340" s="95" t="str">
        <f>IFERROR(VLOOKUP(F340,Matrix!B:E,2,FALSE)-VLOOKUP(H340,Matrix!B:E,2,FALSE),"")</f>
        <v/>
      </c>
      <c r="O340" s="96" t="str">
        <f>IFERROR(VLOOKUP(F340,Matrix!B:X,14,FALSE)-VLOOKUP(H340,Matrix!B:X,14,FALSE),"")</f>
        <v/>
      </c>
      <c r="P340" s="96" t="str">
        <f>IFERROR(VLOOKUP(F340,Matrix!B:X,15,FALSE)-VLOOKUP(H340,Matrix!B:X,15,FALSE),"")</f>
        <v/>
      </c>
      <c r="Q340" s="97">
        <f t="shared" si="22"/>
        <v>0</v>
      </c>
      <c r="R340" s="97" t="str">
        <f>IFERROR(VLOOKUP(E340&amp;F340,Data!A:F,6,FALSE),"")</f>
        <v/>
      </c>
      <c r="S340" s="98">
        <f t="shared" si="23"/>
        <v>0</v>
      </c>
      <c r="T340" s="97" t="str">
        <f>IFERROR(VLOOKUP(E340&amp;H340,Data!A:F,6,FALSE),"")</f>
        <v/>
      </c>
    </row>
    <row r="341" spans="1:20" x14ac:dyDescent="0.25">
      <c r="A341" s="91" t="str">
        <f>IFERROR(AVERAGE(VLOOKUP(F341,Matrix!B:D,2,FALSE),VLOOKUP(H341,Matrix!B:D,3,FALSE)),"")</f>
        <v/>
      </c>
      <c r="B341" s="91" t="str">
        <f>IFERROR(AVERAGE(VLOOKUP(H341,Matrix!B:D,2,FALSE),VLOOKUP(F341,Matrix!B:D,3,FALSE)),"")</f>
        <v/>
      </c>
      <c r="C341" s="79">
        <f t="shared" si="21"/>
        <v>0</v>
      </c>
      <c r="D341" s="92" t="str">
        <f t="shared" si="20"/>
        <v/>
      </c>
      <c r="E341"/>
      <c r="F341"/>
      <c r="G341"/>
      <c r="H341"/>
      <c r="I341"/>
      <c r="J341"/>
      <c r="K341"/>
      <c r="L341" s="93" t="str">
        <f>IFERROR(VLOOKUP(F341,Matrix!B:X,11,FALSE)-VLOOKUP(H341,Matrix!B:X,11,FALSE),"")</f>
        <v/>
      </c>
      <c r="M341" s="94" t="str">
        <f>IFERROR(VLOOKUP(F341,Matrix!B:H,7,FALSE)-VLOOKUP(H341,Matrix!B:H,7,FALSE),"")</f>
        <v/>
      </c>
      <c r="N341" s="95" t="str">
        <f>IFERROR(VLOOKUP(F341,Matrix!B:E,2,FALSE)-VLOOKUP(H341,Matrix!B:E,2,FALSE),"")</f>
        <v/>
      </c>
      <c r="O341" s="96" t="str">
        <f>IFERROR(VLOOKUP(F341,Matrix!B:X,14,FALSE)-VLOOKUP(H341,Matrix!B:X,14,FALSE),"")</f>
        <v/>
      </c>
      <c r="P341" s="96" t="str">
        <f>IFERROR(VLOOKUP(F341,Matrix!B:X,15,FALSE)-VLOOKUP(H341,Matrix!B:X,15,FALSE),"")</f>
        <v/>
      </c>
      <c r="Q341" s="97">
        <f t="shared" si="22"/>
        <v>0</v>
      </c>
      <c r="R341" s="97" t="str">
        <f>IFERROR(VLOOKUP(E341&amp;F341,Data!A:F,6,FALSE),"")</f>
        <v/>
      </c>
      <c r="S341" s="98">
        <f t="shared" si="23"/>
        <v>0</v>
      </c>
      <c r="T341" s="97" t="str">
        <f>IFERROR(VLOOKUP(E341&amp;H341,Data!A:F,6,FALSE),"")</f>
        <v/>
      </c>
    </row>
    <row r="342" spans="1:20" x14ac:dyDescent="0.25">
      <c r="A342" s="91" t="str">
        <f>IFERROR(AVERAGE(VLOOKUP(F342,Matrix!B:D,2,FALSE),VLOOKUP(H342,Matrix!B:D,3,FALSE)),"")</f>
        <v/>
      </c>
      <c r="B342" s="91" t="str">
        <f>IFERROR(AVERAGE(VLOOKUP(H342,Matrix!B:D,2,FALSE),VLOOKUP(F342,Matrix!B:D,3,FALSE)),"")</f>
        <v/>
      </c>
      <c r="C342" s="79">
        <f t="shared" si="21"/>
        <v>0</v>
      </c>
      <c r="D342" s="92" t="str">
        <f t="shared" si="20"/>
        <v/>
      </c>
      <c r="E342"/>
      <c r="F342"/>
      <c r="G342"/>
      <c r="H342"/>
      <c r="I342"/>
      <c r="J342"/>
      <c r="K342"/>
      <c r="L342" s="93" t="str">
        <f>IFERROR(VLOOKUP(F342,Matrix!B:X,11,FALSE)-VLOOKUP(H342,Matrix!B:X,11,FALSE),"")</f>
        <v/>
      </c>
      <c r="M342" s="94" t="str">
        <f>IFERROR(VLOOKUP(F342,Matrix!B:H,7,FALSE)-VLOOKUP(H342,Matrix!B:H,7,FALSE),"")</f>
        <v/>
      </c>
      <c r="N342" s="95" t="str">
        <f>IFERROR(VLOOKUP(F342,Matrix!B:E,2,FALSE)-VLOOKUP(H342,Matrix!B:E,2,FALSE),"")</f>
        <v/>
      </c>
      <c r="O342" s="96" t="str">
        <f>IFERROR(VLOOKUP(F342,Matrix!B:X,14,FALSE)-VLOOKUP(H342,Matrix!B:X,14,FALSE),"")</f>
        <v/>
      </c>
      <c r="P342" s="96" t="str">
        <f>IFERROR(VLOOKUP(F342,Matrix!B:X,15,FALSE)-VLOOKUP(H342,Matrix!B:X,15,FALSE),"")</f>
        <v/>
      </c>
      <c r="Q342" s="97">
        <f t="shared" si="22"/>
        <v>0</v>
      </c>
      <c r="R342" s="97" t="str">
        <f>IFERROR(VLOOKUP(E342&amp;F342,Data!A:F,6,FALSE),"")</f>
        <v/>
      </c>
      <c r="S342" s="98">
        <f t="shared" si="23"/>
        <v>0</v>
      </c>
      <c r="T342" s="97" t="str">
        <f>IFERROR(VLOOKUP(E342&amp;H342,Data!A:F,6,FALSE),"")</f>
        <v/>
      </c>
    </row>
    <row r="343" spans="1:20" x14ac:dyDescent="0.25">
      <c r="A343" s="91" t="str">
        <f>IFERROR(AVERAGE(VLOOKUP(F343,Matrix!B:D,2,FALSE),VLOOKUP(H343,Matrix!B:D,3,FALSE)),"")</f>
        <v/>
      </c>
      <c r="B343" s="91" t="str">
        <f>IFERROR(AVERAGE(VLOOKUP(H343,Matrix!B:D,2,FALSE),VLOOKUP(F343,Matrix!B:D,3,FALSE)),"")</f>
        <v/>
      </c>
      <c r="C343" s="79">
        <f t="shared" si="21"/>
        <v>0</v>
      </c>
      <c r="D343" s="92" t="str">
        <f t="shared" si="20"/>
        <v/>
      </c>
      <c r="E343"/>
      <c r="F343"/>
      <c r="G343"/>
      <c r="H343"/>
      <c r="I343"/>
      <c r="J343"/>
      <c r="K343"/>
      <c r="L343" s="93" t="str">
        <f>IFERROR(VLOOKUP(F343,Matrix!B:X,11,FALSE)-VLOOKUP(H343,Matrix!B:X,11,FALSE),"")</f>
        <v/>
      </c>
      <c r="M343" s="94" t="str">
        <f>IFERROR(VLOOKUP(F343,Matrix!B:H,7,FALSE)-VLOOKUP(H343,Matrix!B:H,7,FALSE),"")</f>
        <v/>
      </c>
      <c r="N343" s="95" t="str">
        <f>IFERROR(VLOOKUP(F343,Matrix!B:E,2,FALSE)-VLOOKUP(H343,Matrix!B:E,2,FALSE),"")</f>
        <v/>
      </c>
      <c r="O343" s="96" t="str">
        <f>IFERROR(VLOOKUP(F343,Matrix!B:X,14,FALSE)-VLOOKUP(H343,Matrix!B:X,14,FALSE),"")</f>
        <v/>
      </c>
      <c r="P343" s="96" t="str">
        <f>IFERROR(VLOOKUP(F343,Matrix!B:X,15,FALSE)-VLOOKUP(H343,Matrix!B:X,15,FALSE),"")</f>
        <v/>
      </c>
      <c r="Q343" s="97">
        <f t="shared" si="22"/>
        <v>0</v>
      </c>
      <c r="R343" s="97" t="str">
        <f>IFERROR(VLOOKUP(E343&amp;F343,Data!A:F,6,FALSE),"")</f>
        <v/>
      </c>
      <c r="S343" s="98">
        <f t="shared" si="23"/>
        <v>0</v>
      </c>
      <c r="T343" s="97" t="str">
        <f>IFERROR(VLOOKUP(E343&amp;H343,Data!A:F,6,FALSE),"")</f>
        <v/>
      </c>
    </row>
    <row r="344" spans="1:20" x14ac:dyDescent="0.25">
      <c r="A344" s="91" t="str">
        <f>IFERROR(AVERAGE(VLOOKUP(F344,Matrix!B:D,2,FALSE),VLOOKUP(H344,Matrix!B:D,3,FALSE)),"")</f>
        <v/>
      </c>
      <c r="B344" s="91" t="str">
        <f>IFERROR(AVERAGE(VLOOKUP(H344,Matrix!B:D,2,FALSE),VLOOKUP(F344,Matrix!B:D,3,FALSE)),"")</f>
        <v/>
      </c>
      <c r="C344" s="79">
        <f t="shared" si="21"/>
        <v>0</v>
      </c>
      <c r="D344" s="92" t="str">
        <f t="shared" si="20"/>
        <v/>
      </c>
      <c r="E344"/>
      <c r="F344"/>
      <c r="G344"/>
      <c r="H344"/>
      <c r="I344"/>
      <c r="J344"/>
      <c r="K344"/>
      <c r="L344" s="93" t="str">
        <f>IFERROR(VLOOKUP(F344,Matrix!B:X,11,FALSE)-VLOOKUP(H344,Matrix!B:X,11,FALSE),"")</f>
        <v/>
      </c>
      <c r="M344" s="94" t="str">
        <f>IFERROR(VLOOKUP(F344,Matrix!B:H,7,FALSE)-VLOOKUP(H344,Matrix!B:H,7,FALSE),"")</f>
        <v/>
      </c>
      <c r="N344" s="95" t="str">
        <f>IFERROR(VLOOKUP(F344,Matrix!B:E,2,FALSE)-VLOOKUP(H344,Matrix!B:E,2,FALSE),"")</f>
        <v/>
      </c>
      <c r="O344" s="96" t="str">
        <f>IFERROR(VLOOKUP(F344,Matrix!B:X,14,FALSE)-VLOOKUP(H344,Matrix!B:X,14,FALSE),"")</f>
        <v/>
      </c>
      <c r="P344" s="96" t="str">
        <f>IFERROR(VLOOKUP(F344,Matrix!B:X,15,FALSE)-VLOOKUP(H344,Matrix!B:X,15,FALSE),"")</f>
        <v/>
      </c>
      <c r="Q344" s="97">
        <f t="shared" si="22"/>
        <v>0</v>
      </c>
      <c r="R344" s="97" t="str">
        <f>IFERROR(VLOOKUP(E344&amp;F344,Data!A:F,6,FALSE),"")</f>
        <v/>
      </c>
      <c r="S344" s="98">
        <f t="shared" si="23"/>
        <v>0</v>
      </c>
      <c r="T344" s="97" t="str">
        <f>IFERROR(VLOOKUP(E344&amp;H344,Data!A:F,6,FALSE),"")</f>
        <v/>
      </c>
    </row>
    <row r="345" spans="1:20" x14ac:dyDescent="0.25">
      <c r="A345" s="91" t="str">
        <f>IFERROR(AVERAGE(VLOOKUP(F345,Matrix!B:D,2,FALSE),VLOOKUP(H345,Matrix!B:D,3,FALSE)),"")</f>
        <v/>
      </c>
      <c r="B345" s="91" t="str">
        <f>IFERROR(AVERAGE(VLOOKUP(H345,Matrix!B:D,2,FALSE),VLOOKUP(F345,Matrix!B:D,3,FALSE)),"")</f>
        <v/>
      </c>
      <c r="C345" s="79">
        <f t="shared" si="21"/>
        <v>0</v>
      </c>
      <c r="D345" s="92" t="str">
        <f t="shared" si="20"/>
        <v/>
      </c>
      <c r="E345"/>
      <c r="F345"/>
      <c r="G345"/>
      <c r="H345"/>
      <c r="I345"/>
      <c r="J345"/>
      <c r="K345"/>
      <c r="L345" s="93" t="str">
        <f>IFERROR(VLOOKUP(F345,Matrix!B:X,11,FALSE)-VLOOKUP(H345,Matrix!B:X,11,FALSE),"")</f>
        <v/>
      </c>
      <c r="M345" s="94" t="str">
        <f>IFERROR(VLOOKUP(F345,Matrix!B:H,7,FALSE)-VLOOKUP(H345,Matrix!B:H,7,FALSE),"")</f>
        <v/>
      </c>
      <c r="N345" s="95" t="str">
        <f>IFERROR(VLOOKUP(F345,Matrix!B:E,2,FALSE)-VLOOKUP(H345,Matrix!B:E,2,FALSE),"")</f>
        <v/>
      </c>
      <c r="O345" s="96" t="str">
        <f>IFERROR(VLOOKUP(F345,Matrix!B:X,14,FALSE)-VLOOKUP(H345,Matrix!B:X,14,FALSE),"")</f>
        <v/>
      </c>
      <c r="P345" s="96" t="str">
        <f>IFERROR(VLOOKUP(F345,Matrix!B:X,15,FALSE)-VLOOKUP(H345,Matrix!B:X,15,FALSE),"")</f>
        <v/>
      </c>
      <c r="Q345" s="97">
        <f t="shared" si="22"/>
        <v>0</v>
      </c>
      <c r="R345" s="97" t="str">
        <f>IFERROR(VLOOKUP(E345&amp;F345,Data!A:F,6,FALSE),"")</f>
        <v/>
      </c>
      <c r="S345" s="98">
        <f t="shared" si="23"/>
        <v>0</v>
      </c>
      <c r="T345" s="97" t="str">
        <f>IFERROR(VLOOKUP(E345&amp;H345,Data!A:F,6,FALSE),"")</f>
        <v/>
      </c>
    </row>
    <row r="346" spans="1:20" x14ac:dyDescent="0.25">
      <c r="A346" s="91" t="str">
        <f>IFERROR(AVERAGE(VLOOKUP(F346,Matrix!B:D,2,FALSE),VLOOKUP(H346,Matrix!B:D,3,FALSE)),"")</f>
        <v/>
      </c>
      <c r="B346" s="91" t="str">
        <f>IFERROR(AVERAGE(VLOOKUP(H346,Matrix!B:D,2,FALSE),VLOOKUP(F346,Matrix!B:D,3,FALSE)),"")</f>
        <v/>
      </c>
      <c r="C346" s="79">
        <f t="shared" si="21"/>
        <v>0</v>
      </c>
      <c r="D346" s="92" t="str">
        <f t="shared" si="20"/>
        <v/>
      </c>
      <c r="E346"/>
      <c r="F346"/>
      <c r="G346"/>
      <c r="H346"/>
      <c r="I346"/>
      <c r="J346"/>
      <c r="K346"/>
      <c r="L346" s="93" t="str">
        <f>IFERROR(VLOOKUP(F346,Matrix!B:X,11,FALSE)-VLOOKUP(H346,Matrix!B:X,11,FALSE),"")</f>
        <v/>
      </c>
      <c r="M346" s="94" t="str">
        <f>IFERROR(VLOOKUP(F346,Matrix!B:H,7,FALSE)-VLOOKUP(H346,Matrix!B:H,7,FALSE),"")</f>
        <v/>
      </c>
      <c r="N346" s="95" t="str">
        <f>IFERROR(VLOOKUP(F346,Matrix!B:E,2,FALSE)-VLOOKUP(H346,Matrix!B:E,2,FALSE),"")</f>
        <v/>
      </c>
      <c r="O346" s="96" t="str">
        <f>IFERROR(VLOOKUP(F346,Matrix!B:X,14,FALSE)-VLOOKUP(H346,Matrix!B:X,14,FALSE),"")</f>
        <v/>
      </c>
      <c r="P346" s="96" t="str">
        <f>IFERROR(VLOOKUP(F346,Matrix!B:X,15,FALSE)-VLOOKUP(H346,Matrix!B:X,15,FALSE),"")</f>
        <v/>
      </c>
      <c r="Q346" s="97">
        <f t="shared" si="22"/>
        <v>0</v>
      </c>
      <c r="R346" s="97" t="str">
        <f>IFERROR(VLOOKUP(E346&amp;F346,Data!A:F,6,FALSE),"")</f>
        <v/>
      </c>
      <c r="S346" s="98">
        <f t="shared" si="23"/>
        <v>0</v>
      </c>
      <c r="T346" s="97" t="str">
        <f>IFERROR(VLOOKUP(E346&amp;H346,Data!A:F,6,FALSE),"")</f>
        <v/>
      </c>
    </row>
    <row r="347" spans="1:20" x14ac:dyDescent="0.25">
      <c r="A347" s="91" t="str">
        <f>IFERROR(AVERAGE(VLOOKUP(F347,Matrix!B:D,2,FALSE),VLOOKUP(H347,Matrix!B:D,3,FALSE)),"")</f>
        <v/>
      </c>
      <c r="B347" s="91" t="str">
        <f>IFERROR(AVERAGE(VLOOKUP(H347,Matrix!B:D,2,FALSE),VLOOKUP(F347,Matrix!B:D,3,FALSE)),"")</f>
        <v/>
      </c>
      <c r="C347" s="79">
        <f t="shared" si="21"/>
        <v>0</v>
      </c>
      <c r="D347" s="92" t="str">
        <f t="shared" si="20"/>
        <v/>
      </c>
      <c r="E347"/>
      <c r="F347"/>
      <c r="G347"/>
      <c r="H347"/>
      <c r="I347"/>
      <c r="J347"/>
      <c r="K347"/>
      <c r="L347" s="93" t="str">
        <f>IFERROR(VLOOKUP(F347,Matrix!B:X,11,FALSE)-VLOOKUP(H347,Matrix!B:X,11,FALSE),"")</f>
        <v/>
      </c>
      <c r="M347" s="94" t="str">
        <f>IFERROR(VLOOKUP(F347,Matrix!B:H,7,FALSE)-VLOOKUP(H347,Matrix!B:H,7,FALSE),"")</f>
        <v/>
      </c>
      <c r="N347" s="95" t="str">
        <f>IFERROR(VLOOKUP(F347,Matrix!B:E,2,FALSE)-VLOOKUP(H347,Matrix!B:E,2,FALSE),"")</f>
        <v/>
      </c>
      <c r="O347" s="96" t="str">
        <f>IFERROR(VLOOKUP(F347,Matrix!B:X,14,FALSE)-VLOOKUP(H347,Matrix!B:X,14,FALSE),"")</f>
        <v/>
      </c>
      <c r="P347" s="96" t="str">
        <f>IFERROR(VLOOKUP(F347,Matrix!B:X,15,FALSE)-VLOOKUP(H347,Matrix!B:X,15,FALSE),"")</f>
        <v/>
      </c>
      <c r="Q347" s="97">
        <f t="shared" si="22"/>
        <v>0</v>
      </c>
      <c r="R347" s="97" t="str">
        <f>IFERROR(VLOOKUP(E347&amp;F347,Data!A:F,6,FALSE),"")</f>
        <v/>
      </c>
      <c r="S347" s="98">
        <f t="shared" si="23"/>
        <v>0</v>
      </c>
      <c r="T347" s="97" t="str">
        <f>IFERROR(VLOOKUP(E347&amp;H347,Data!A:F,6,FALSE),"")</f>
        <v/>
      </c>
    </row>
    <row r="348" spans="1:20" x14ac:dyDescent="0.25">
      <c r="A348" s="91" t="str">
        <f>IFERROR(AVERAGE(VLOOKUP(F348,Matrix!B:D,2,FALSE),VLOOKUP(H348,Matrix!B:D,3,FALSE)),"")</f>
        <v/>
      </c>
      <c r="B348" s="91" t="str">
        <f>IFERROR(AVERAGE(VLOOKUP(H348,Matrix!B:D,2,FALSE),VLOOKUP(F348,Matrix!B:D,3,FALSE)),"")</f>
        <v/>
      </c>
      <c r="C348" s="79">
        <f t="shared" si="21"/>
        <v>0</v>
      </c>
      <c r="D348" s="92" t="str">
        <f t="shared" si="20"/>
        <v/>
      </c>
      <c r="E348"/>
      <c r="F348"/>
      <c r="G348"/>
      <c r="H348"/>
      <c r="I348"/>
      <c r="J348"/>
      <c r="K348"/>
      <c r="L348" s="93" t="str">
        <f>IFERROR(VLOOKUP(F348,Matrix!B:X,11,FALSE)-VLOOKUP(H348,Matrix!B:X,11,FALSE),"")</f>
        <v/>
      </c>
      <c r="M348" s="94" t="str">
        <f>IFERROR(VLOOKUP(F348,Matrix!B:H,7,FALSE)-VLOOKUP(H348,Matrix!B:H,7,FALSE),"")</f>
        <v/>
      </c>
      <c r="N348" s="95" t="str">
        <f>IFERROR(VLOOKUP(F348,Matrix!B:E,2,FALSE)-VLOOKUP(H348,Matrix!B:E,2,FALSE),"")</f>
        <v/>
      </c>
      <c r="O348" s="96" t="str">
        <f>IFERROR(VLOOKUP(F348,Matrix!B:X,14,FALSE)-VLOOKUP(H348,Matrix!B:X,14,FALSE),"")</f>
        <v/>
      </c>
      <c r="P348" s="96" t="str">
        <f>IFERROR(VLOOKUP(F348,Matrix!B:X,15,FALSE)-VLOOKUP(H348,Matrix!B:X,15,FALSE),"")</f>
        <v/>
      </c>
      <c r="Q348" s="97">
        <f t="shared" si="22"/>
        <v>0</v>
      </c>
      <c r="R348" s="97" t="str">
        <f>IFERROR(VLOOKUP(E348&amp;F348,Data!A:F,6,FALSE),"")</f>
        <v/>
      </c>
      <c r="S348" s="98">
        <f t="shared" si="23"/>
        <v>0</v>
      </c>
      <c r="T348" s="97" t="str">
        <f>IFERROR(VLOOKUP(E348&amp;H348,Data!A:F,6,FALSE),"")</f>
        <v/>
      </c>
    </row>
    <row r="349" spans="1:20" x14ac:dyDescent="0.25">
      <c r="A349" s="91" t="str">
        <f>IFERROR(AVERAGE(VLOOKUP(F349,Matrix!B:D,2,FALSE),VLOOKUP(H349,Matrix!B:D,3,FALSE)),"")</f>
        <v/>
      </c>
      <c r="B349" s="91" t="str">
        <f>IFERROR(AVERAGE(VLOOKUP(H349,Matrix!B:D,2,FALSE),VLOOKUP(F349,Matrix!B:D,3,FALSE)),"")</f>
        <v/>
      </c>
      <c r="C349" s="79">
        <f t="shared" si="21"/>
        <v>0</v>
      </c>
      <c r="D349" s="92" t="str">
        <f t="shared" si="20"/>
        <v/>
      </c>
      <c r="E349"/>
      <c r="F349"/>
      <c r="G349"/>
      <c r="H349"/>
      <c r="I349"/>
      <c r="J349"/>
      <c r="K349"/>
      <c r="L349" s="93" t="str">
        <f>IFERROR(VLOOKUP(F349,Matrix!B:X,11,FALSE)-VLOOKUP(H349,Matrix!B:X,11,FALSE),"")</f>
        <v/>
      </c>
      <c r="M349" s="94" t="str">
        <f>IFERROR(VLOOKUP(F349,Matrix!B:H,7,FALSE)-VLOOKUP(H349,Matrix!B:H,7,FALSE),"")</f>
        <v/>
      </c>
      <c r="N349" s="95" t="str">
        <f>IFERROR(VLOOKUP(F349,Matrix!B:E,2,FALSE)-VLOOKUP(H349,Matrix!B:E,2,FALSE),"")</f>
        <v/>
      </c>
      <c r="O349" s="96" t="str">
        <f>IFERROR(VLOOKUP(F349,Matrix!B:X,14,FALSE)-VLOOKUP(H349,Matrix!B:X,14,FALSE),"")</f>
        <v/>
      </c>
      <c r="P349" s="96" t="str">
        <f>IFERROR(VLOOKUP(F349,Matrix!B:X,15,FALSE)-VLOOKUP(H349,Matrix!B:X,15,FALSE),"")</f>
        <v/>
      </c>
      <c r="Q349" s="97">
        <f t="shared" si="22"/>
        <v>0</v>
      </c>
      <c r="R349" s="97" t="str">
        <f>IFERROR(VLOOKUP(E349&amp;F349,Data!A:F,6,FALSE),"")</f>
        <v/>
      </c>
      <c r="S349" s="98">
        <f t="shared" si="23"/>
        <v>0</v>
      </c>
      <c r="T349" s="97" t="str">
        <f>IFERROR(VLOOKUP(E349&amp;H349,Data!A:F,6,FALSE),"")</f>
        <v/>
      </c>
    </row>
    <row r="350" spans="1:20" x14ac:dyDescent="0.25">
      <c r="A350" s="91" t="str">
        <f>IFERROR(AVERAGE(VLOOKUP(F350,Matrix!B:D,2,FALSE),VLOOKUP(H350,Matrix!B:D,3,FALSE)),"")</f>
        <v/>
      </c>
      <c r="B350" s="91" t="str">
        <f>IFERROR(AVERAGE(VLOOKUP(H350,Matrix!B:D,2,FALSE),VLOOKUP(F350,Matrix!B:D,3,FALSE)),"")</f>
        <v/>
      </c>
      <c r="C350" s="79">
        <f t="shared" si="21"/>
        <v>0</v>
      </c>
      <c r="D350" s="92" t="str">
        <f t="shared" si="20"/>
        <v/>
      </c>
      <c r="E350"/>
      <c r="F350"/>
      <c r="G350"/>
      <c r="H350"/>
      <c r="I350"/>
      <c r="J350"/>
      <c r="K350"/>
      <c r="L350" s="93" t="str">
        <f>IFERROR(VLOOKUP(F350,Matrix!B:X,11,FALSE)-VLOOKUP(H350,Matrix!B:X,11,FALSE),"")</f>
        <v/>
      </c>
      <c r="M350" s="94" t="str">
        <f>IFERROR(VLOOKUP(F350,Matrix!B:H,7,FALSE)-VLOOKUP(H350,Matrix!B:H,7,FALSE),"")</f>
        <v/>
      </c>
      <c r="N350" s="95" t="str">
        <f>IFERROR(VLOOKUP(F350,Matrix!B:E,2,FALSE)-VLOOKUP(H350,Matrix!B:E,2,FALSE),"")</f>
        <v/>
      </c>
      <c r="O350" s="96" t="str">
        <f>IFERROR(VLOOKUP(F350,Matrix!B:X,14,FALSE)-VLOOKUP(H350,Matrix!B:X,14,FALSE),"")</f>
        <v/>
      </c>
      <c r="P350" s="96" t="str">
        <f>IFERROR(VLOOKUP(F350,Matrix!B:X,15,FALSE)-VLOOKUP(H350,Matrix!B:X,15,FALSE),"")</f>
        <v/>
      </c>
      <c r="Q350" s="97">
        <f t="shared" si="22"/>
        <v>0</v>
      </c>
      <c r="R350" s="97" t="str">
        <f>IFERROR(VLOOKUP(E350&amp;F350,Data!A:F,6,FALSE),"")</f>
        <v/>
      </c>
      <c r="S350" s="98">
        <f t="shared" si="23"/>
        <v>0</v>
      </c>
      <c r="T350" s="97" t="str">
        <f>IFERROR(VLOOKUP(E350&amp;H350,Data!A:F,6,FALSE),"")</f>
        <v/>
      </c>
    </row>
    <row r="351" spans="1:20" x14ac:dyDescent="0.25">
      <c r="A351" s="91" t="str">
        <f>IFERROR(AVERAGE(VLOOKUP(F351,Matrix!B:D,2,FALSE),VLOOKUP(H351,Matrix!B:D,3,FALSE)),"")</f>
        <v/>
      </c>
      <c r="B351" s="91" t="str">
        <f>IFERROR(AVERAGE(VLOOKUP(H351,Matrix!B:D,2,FALSE),VLOOKUP(F351,Matrix!B:D,3,FALSE)),"")</f>
        <v/>
      </c>
      <c r="C351" s="79">
        <f t="shared" si="21"/>
        <v>0</v>
      </c>
      <c r="D351" s="92" t="str">
        <f t="shared" si="20"/>
        <v/>
      </c>
      <c r="E351"/>
      <c r="F351"/>
      <c r="G351"/>
      <c r="H351"/>
      <c r="I351"/>
      <c r="J351"/>
      <c r="K351"/>
      <c r="L351" s="93" t="str">
        <f>IFERROR(VLOOKUP(F351,Matrix!B:X,11,FALSE)-VLOOKUP(H351,Matrix!B:X,11,FALSE),"")</f>
        <v/>
      </c>
      <c r="M351" s="94" t="str">
        <f>IFERROR(VLOOKUP(F351,Matrix!B:H,7,FALSE)-VLOOKUP(H351,Matrix!B:H,7,FALSE),"")</f>
        <v/>
      </c>
      <c r="N351" s="95" t="str">
        <f>IFERROR(VLOOKUP(F351,Matrix!B:E,2,FALSE)-VLOOKUP(H351,Matrix!B:E,2,FALSE),"")</f>
        <v/>
      </c>
      <c r="O351" s="96" t="str">
        <f>IFERROR(VLOOKUP(F351,Matrix!B:X,14,FALSE)-VLOOKUP(H351,Matrix!B:X,14,FALSE),"")</f>
        <v/>
      </c>
      <c r="P351" s="96" t="str">
        <f>IFERROR(VLOOKUP(F351,Matrix!B:X,15,FALSE)-VLOOKUP(H351,Matrix!B:X,15,FALSE),"")</f>
        <v/>
      </c>
      <c r="Q351" s="97">
        <f t="shared" si="22"/>
        <v>0</v>
      </c>
      <c r="R351" s="97" t="str">
        <f>IFERROR(VLOOKUP(E351&amp;F351,Data!A:F,6,FALSE),"")</f>
        <v/>
      </c>
      <c r="S351" s="98">
        <f t="shared" si="23"/>
        <v>0</v>
      </c>
      <c r="T351" s="97" t="str">
        <f>IFERROR(VLOOKUP(E351&amp;H351,Data!A:F,6,FALSE),"")</f>
        <v/>
      </c>
    </row>
    <row r="352" spans="1:20" x14ac:dyDescent="0.25">
      <c r="A352" s="91" t="str">
        <f>IFERROR(AVERAGE(VLOOKUP(F352,Matrix!B:D,2,FALSE),VLOOKUP(H352,Matrix!B:D,3,FALSE)),"")</f>
        <v/>
      </c>
      <c r="B352" s="91" t="str">
        <f>IFERROR(AVERAGE(VLOOKUP(H352,Matrix!B:D,2,FALSE),VLOOKUP(F352,Matrix!B:D,3,FALSE)),"")</f>
        <v/>
      </c>
      <c r="C352" s="79">
        <f t="shared" si="21"/>
        <v>0</v>
      </c>
      <c r="D352" s="92" t="str">
        <f t="shared" si="20"/>
        <v/>
      </c>
      <c r="E352"/>
      <c r="F352"/>
      <c r="G352"/>
      <c r="H352"/>
      <c r="I352"/>
      <c r="J352"/>
      <c r="K352"/>
      <c r="L352" s="93" t="str">
        <f>IFERROR(VLOOKUP(F352,Matrix!B:X,11,FALSE)-VLOOKUP(H352,Matrix!B:X,11,FALSE),"")</f>
        <v/>
      </c>
      <c r="M352" s="94" t="str">
        <f>IFERROR(VLOOKUP(F352,Matrix!B:H,7,FALSE)-VLOOKUP(H352,Matrix!B:H,7,FALSE),"")</f>
        <v/>
      </c>
      <c r="N352" s="95" t="str">
        <f>IFERROR(VLOOKUP(F352,Matrix!B:E,2,FALSE)-VLOOKUP(H352,Matrix!B:E,2,FALSE),"")</f>
        <v/>
      </c>
      <c r="O352" s="96" t="str">
        <f>IFERROR(VLOOKUP(F352,Matrix!B:X,14,FALSE)-VLOOKUP(H352,Matrix!B:X,14,FALSE),"")</f>
        <v/>
      </c>
      <c r="P352" s="96" t="str">
        <f>IFERROR(VLOOKUP(F352,Matrix!B:X,15,FALSE)-VLOOKUP(H352,Matrix!B:X,15,FALSE),"")</f>
        <v/>
      </c>
      <c r="Q352" s="97">
        <f t="shared" si="22"/>
        <v>0</v>
      </c>
      <c r="R352" s="97" t="str">
        <f>IFERROR(VLOOKUP(E352&amp;F352,Data!A:F,6,FALSE),"")</f>
        <v/>
      </c>
      <c r="S352" s="98">
        <f t="shared" si="23"/>
        <v>0</v>
      </c>
      <c r="T352" s="97" t="str">
        <f>IFERROR(VLOOKUP(E352&amp;H352,Data!A:F,6,FALSE),"")</f>
        <v/>
      </c>
    </row>
    <row r="353" spans="1:20" x14ac:dyDescent="0.25">
      <c r="A353" s="91" t="str">
        <f>IFERROR(AVERAGE(VLOOKUP(F353,Matrix!B:D,2,FALSE),VLOOKUP(H353,Matrix!B:D,3,FALSE)),"")</f>
        <v/>
      </c>
      <c r="B353" s="91" t="str">
        <f>IFERROR(AVERAGE(VLOOKUP(H353,Matrix!B:D,2,FALSE),VLOOKUP(F353,Matrix!B:D,3,FALSE)),"")</f>
        <v/>
      </c>
      <c r="C353" s="79">
        <f t="shared" si="21"/>
        <v>0</v>
      </c>
      <c r="D353" s="92" t="str">
        <f t="shared" si="20"/>
        <v/>
      </c>
      <c r="E353"/>
      <c r="F353"/>
      <c r="G353"/>
      <c r="H353"/>
      <c r="I353"/>
      <c r="J353"/>
      <c r="K353"/>
      <c r="L353" s="93" t="str">
        <f>IFERROR(VLOOKUP(F353,Matrix!B:X,11,FALSE)-VLOOKUP(H353,Matrix!B:X,11,FALSE),"")</f>
        <v/>
      </c>
      <c r="M353" s="94" t="str">
        <f>IFERROR(VLOOKUP(F353,Matrix!B:H,7,FALSE)-VLOOKUP(H353,Matrix!B:H,7,FALSE),"")</f>
        <v/>
      </c>
      <c r="N353" s="95" t="str">
        <f>IFERROR(VLOOKUP(F353,Matrix!B:E,2,FALSE)-VLOOKUP(H353,Matrix!B:E,2,FALSE),"")</f>
        <v/>
      </c>
      <c r="O353" s="96" t="str">
        <f>IFERROR(VLOOKUP(F353,Matrix!B:X,14,FALSE)-VLOOKUP(H353,Matrix!B:X,14,FALSE),"")</f>
        <v/>
      </c>
      <c r="P353" s="96" t="str">
        <f>IFERROR(VLOOKUP(F353,Matrix!B:X,15,FALSE)-VLOOKUP(H353,Matrix!B:X,15,FALSE),"")</f>
        <v/>
      </c>
      <c r="Q353" s="97">
        <f t="shared" si="22"/>
        <v>0</v>
      </c>
      <c r="R353" s="97" t="str">
        <f>IFERROR(VLOOKUP(E353&amp;F353,Data!A:F,6,FALSE),"")</f>
        <v/>
      </c>
      <c r="S353" s="98">
        <f t="shared" si="23"/>
        <v>0</v>
      </c>
      <c r="T353" s="97" t="str">
        <f>IFERROR(VLOOKUP(E353&amp;H353,Data!A:F,6,FALSE),"")</f>
        <v/>
      </c>
    </row>
    <row r="354" spans="1:20" x14ac:dyDescent="0.25">
      <c r="A354" s="91" t="str">
        <f>IFERROR(AVERAGE(VLOOKUP(F354,Matrix!B:D,2,FALSE),VLOOKUP(H354,Matrix!B:D,3,FALSE)),"")</f>
        <v/>
      </c>
      <c r="B354" s="91" t="str">
        <f>IFERROR(AVERAGE(VLOOKUP(H354,Matrix!B:D,2,FALSE),VLOOKUP(F354,Matrix!B:D,3,FALSE)),"")</f>
        <v/>
      </c>
      <c r="C354" s="79">
        <f t="shared" si="21"/>
        <v>0</v>
      </c>
      <c r="D354" s="92" t="str">
        <f t="shared" si="20"/>
        <v/>
      </c>
      <c r="E354"/>
      <c r="F354"/>
      <c r="G354"/>
      <c r="H354"/>
      <c r="I354"/>
      <c r="J354"/>
      <c r="K354"/>
      <c r="L354" s="93" t="str">
        <f>IFERROR(VLOOKUP(F354,Matrix!B:X,11,FALSE)-VLOOKUP(H354,Matrix!B:X,11,FALSE),"")</f>
        <v/>
      </c>
      <c r="M354" s="94" t="str">
        <f>IFERROR(VLOOKUP(F354,Matrix!B:H,7,FALSE)-VLOOKUP(H354,Matrix!B:H,7,FALSE),"")</f>
        <v/>
      </c>
      <c r="N354" s="95" t="str">
        <f>IFERROR(VLOOKUP(F354,Matrix!B:E,2,FALSE)-VLOOKUP(H354,Matrix!B:E,2,FALSE),"")</f>
        <v/>
      </c>
      <c r="O354" s="96" t="str">
        <f>IFERROR(VLOOKUP(F354,Matrix!B:X,14,FALSE)-VLOOKUP(H354,Matrix!B:X,14,FALSE),"")</f>
        <v/>
      </c>
      <c r="P354" s="96" t="str">
        <f>IFERROR(VLOOKUP(F354,Matrix!B:X,15,FALSE)-VLOOKUP(H354,Matrix!B:X,15,FALSE),"")</f>
        <v/>
      </c>
      <c r="Q354" s="97">
        <f t="shared" si="22"/>
        <v>0</v>
      </c>
      <c r="R354" s="97" t="str">
        <f>IFERROR(VLOOKUP(E354&amp;F354,Data!A:F,6,FALSE),"")</f>
        <v/>
      </c>
      <c r="S354" s="98">
        <f t="shared" si="23"/>
        <v>0</v>
      </c>
      <c r="T354" s="97" t="str">
        <f>IFERROR(VLOOKUP(E354&amp;H354,Data!A:F,6,FALSE),"")</f>
        <v/>
      </c>
    </row>
    <row r="355" spans="1:20" x14ac:dyDescent="0.25">
      <c r="A355" s="91" t="str">
        <f>IFERROR(AVERAGE(VLOOKUP(F355,Matrix!B:D,2,FALSE),VLOOKUP(H355,Matrix!B:D,3,FALSE)),"")</f>
        <v/>
      </c>
      <c r="B355" s="91" t="str">
        <f>IFERROR(AVERAGE(VLOOKUP(H355,Matrix!B:D,2,FALSE),VLOOKUP(F355,Matrix!B:D,3,FALSE)),"")</f>
        <v/>
      </c>
      <c r="C355" s="79">
        <f t="shared" si="21"/>
        <v>0</v>
      </c>
      <c r="D355" s="92" t="str">
        <f t="shared" si="20"/>
        <v/>
      </c>
      <c r="E355"/>
      <c r="F355"/>
      <c r="G355"/>
      <c r="H355"/>
      <c r="I355"/>
      <c r="J355"/>
      <c r="K355"/>
      <c r="L355" s="93" t="str">
        <f>IFERROR(VLOOKUP(F355,Matrix!B:X,11,FALSE)-VLOOKUP(H355,Matrix!B:X,11,FALSE),"")</f>
        <v/>
      </c>
      <c r="M355" s="94" t="str">
        <f>IFERROR(VLOOKUP(F355,Matrix!B:H,7,FALSE)-VLOOKUP(H355,Matrix!B:H,7,FALSE),"")</f>
        <v/>
      </c>
      <c r="N355" s="95" t="str">
        <f>IFERROR(VLOOKUP(F355,Matrix!B:E,2,FALSE)-VLOOKUP(H355,Matrix!B:E,2,FALSE),"")</f>
        <v/>
      </c>
      <c r="O355" s="96" t="str">
        <f>IFERROR(VLOOKUP(F355,Matrix!B:X,14,FALSE)-VLOOKUP(H355,Matrix!B:X,14,FALSE),"")</f>
        <v/>
      </c>
      <c r="P355" s="96" t="str">
        <f>IFERROR(VLOOKUP(F355,Matrix!B:X,15,FALSE)-VLOOKUP(H355,Matrix!B:X,15,FALSE),"")</f>
        <v/>
      </c>
      <c r="Q355" s="97">
        <f t="shared" si="22"/>
        <v>0</v>
      </c>
      <c r="R355" s="97" t="str">
        <f>IFERROR(VLOOKUP(E355&amp;F355,Data!A:F,6,FALSE),"")</f>
        <v/>
      </c>
      <c r="S355" s="98">
        <f t="shared" si="23"/>
        <v>0</v>
      </c>
      <c r="T355" s="97" t="str">
        <f>IFERROR(VLOOKUP(E355&amp;H355,Data!A:F,6,FALSE),"")</f>
        <v/>
      </c>
    </row>
    <row r="356" spans="1:20" x14ac:dyDescent="0.25">
      <c r="A356" s="91" t="str">
        <f>IFERROR(AVERAGE(VLOOKUP(F356,Matrix!B:D,2,FALSE),VLOOKUP(H356,Matrix!B:D,3,FALSE)),"")</f>
        <v/>
      </c>
      <c r="B356" s="91" t="str">
        <f>IFERROR(AVERAGE(VLOOKUP(H356,Matrix!B:D,2,FALSE),VLOOKUP(F356,Matrix!B:D,3,FALSE)),"")</f>
        <v/>
      </c>
      <c r="C356" s="79">
        <f t="shared" si="21"/>
        <v>0</v>
      </c>
      <c r="D356" s="92" t="str">
        <f t="shared" si="20"/>
        <v/>
      </c>
      <c r="E356"/>
      <c r="F356"/>
      <c r="G356"/>
      <c r="H356"/>
      <c r="I356"/>
      <c r="J356"/>
      <c r="K356"/>
      <c r="L356" s="93" t="str">
        <f>IFERROR(VLOOKUP(F356,Matrix!B:X,11,FALSE)-VLOOKUP(H356,Matrix!B:X,11,FALSE),"")</f>
        <v/>
      </c>
      <c r="M356" s="94" t="str">
        <f>IFERROR(VLOOKUP(F356,Matrix!B:H,7,FALSE)-VLOOKUP(H356,Matrix!B:H,7,FALSE),"")</f>
        <v/>
      </c>
      <c r="N356" s="95" t="str">
        <f>IFERROR(VLOOKUP(F356,Matrix!B:E,2,FALSE)-VLOOKUP(H356,Matrix!B:E,2,FALSE),"")</f>
        <v/>
      </c>
      <c r="O356" s="96" t="str">
        <f>IFERROR(VLOOKUP(F356,Matrix!B:X,14,FALSE)-VLOOKUP(H356,Matrix!B:X,14,FALSE),"")</f>
        <v/>
      </c>
      <c r="P356" s="96" t="str">
        <f>IFERROR(VLOOKUP(F356,Matrix!B:X,15,FALSE)-VLOOKUP(H356,Matrix!B:X,15,FALSE),"")</f>
        <v/>
      </c>
      <c r="Q356" s="97">
        <f t="shared" si="22"/>
        <v>0</v>
      </c>
      <c r="R356" s="97" t="str">
        <f>IFERROR(VLOOKUP(E356&amp;F356,Data!A:F,6,FALSE),"")</f>
        <v/>
      </c>
      <c r="S356" s="98">
        <f t="shared" si="23"/>
        <v>0</v>
      </c>
      <c r="T356" s="97" t="str">
        <f>IFERROR(VLOOKUP(E356&amp;H356,Data!A:F,6,FALSE),"")</f>
        <v/>
      </c>
    </row>
    <row r="357" spans="1:20" x14ac:dyDescent="0.25">
      <c r="A357" s="91" t="str">
        <f>IFERROR(AVERAGE(VLOOKUP(F357,Matrix!B:D,2,FALSE),VLOOKUP(H357,Matrix!B:D,3,FALSE)),"")</f>
        <v/>
      </c>
      <c r="B357" s="91" t="str">
        <f>IFERROR(AVERAGE(VLOOKUP(H357,Matrix!B:D,2,FALSE),VLOOKUP(F357,Matrix!B:D,3,FALSE)),"")</f>
        <v/>
      </c>
      <c r="C357" s="79">
        <f t="shared" si="21"/>
        <v>0</v>
      </c>
      <c r="D357" s="92" t="str">
        <f t="shared" si="20"/>
        <v/>
      </c>
      <c r="E357"/>
      <c r="F357"/>
      <c r="G357"/>
      <c r="H357"/>
      <c r="I357"/>
      <c r="J357"/>
      <c r="K357"/>
      <c r="L357" s="93" t="str">
        <f>IFERROR(VLOOKUP(F357,Matrix!B:X,11,FALSE)-VLOOKUP(H357,Matrix!B:X,11,FALSE),"")</f>
        <v/>
      </c>
      <c r="M357" s="94" t="str">
        <f>IFERROR(VLOOKUP(F357,Matrix!B:H,7,FALSE)-VLOOKUP(H357,Matrix!B:H,7,FALSE),"")</f>
        <v/>
      </c>
      <c r="N357" s="95" t="str">
        <f>IFERROR(VLOOKUP(F357,Matrix!B:E,2,FALSE)-VLOOKUP(H357,Matrix!B:E,2,FALSE),"")</f>
        <v/>
      </c>
      <c r="O357" s="96" t="str">
        <f>IFERROR(VLOOKUP(F357,Matrix!B:X,14,FALSE)-VLOOKUP(H357,Matrix!B:X,14,FALSE),"")</f>
        <v/>
      </c>
      <c r="P357" s="96" t="str">
        <f>IFERROR(VLOOKUP(F357,Matrix!B:X,15,FALSE)-VLOOKUP(H357,Matrix!B:X,15,FALSE),"")</f>
        <v/>
      </c>
      <c r="Q357" s="97">
        <f t="shared" si="22"/>
        <v>0</v>
      </c>
      <c r="R357" s="97" t="str">
        <f>IFERROR(VLOOKUP(E357&amp;F357,Data!A:F,6,FALSE),"")</f>
        <v/>
      </c>
      <c r="S357" s="98">
        <f t="shared" si="23"/>
        <v>0</v>
      </c>
      <c r="T357" s="97" t="str">
        <f>IFERROR(VLOOKUP(E357&amp;H357,Data!A:F,6,FALSE),"")</f>
        <v/>
      </c>
    </row>
    <row r="358" spans="1:20" x14ac:dyDescent="0.25">
      <c r="A358" s="91" t="str">
        <f>IFERROR(AVERAGE(VLOOKUP(F358,Matrix!B:D,2,FALSE),VLOOKUP(H358,Matrix!B:D,3,FALSE)),"")</f>
        <v/>
      </c>
      <c r="B358" s="91" t="str">
        <f>IFERROR(AVERAGE(VLOOKUP(H358,Matrix!B:D,2,FALSE),VLOOKUP(F358,Matrix!B:D,3,FALSE)),"")</f>
        <v/>
      </c>
      <c r="C358" s="79">
        <f t="shared" si="21"/>
        <v>0</v>
      </c>
      <c r="D358" s="92" t="str">
        <f t="shared" si="20"/>
        <v/>
      </c>
      <c r="E358"/>
      <c r="F358"/>
      <c r="G358"/>
      <c r="H358"/>
      <c r="I358"/>
      <c r="J358"/>
      <c r="K358"/>
      <c r="L358" s="93" t="str">
        <f>IFERROR(VLOOKUP(F358,Matrix!B:X,11,FALSE)-VLOOKUP(H358,Matrix!B:X,11,FALSE),"")</f>
        <v/>
      </c>
      <c r="M358" s="94" t="str">
        <f>IFERROR(VLOOKUP(F358,Matrix!B:H,7,FALSE)-VLOOKUP(H358,Matrix!B:H,7,FALSE),"")</f>
        <v/>
      </c>
      <c r="N358" s="95" t="str">
        <f>IFERROR(VLOOKUP(F358,Matrix!B:E,2,FALSE)-VLOOKUP(H358,Matrix!B:E,2,FALSE),"")</f>
        <v/>
      </c>
      <c r="O358" s="96" t="str">
        <f>IFERROR(VLOOKUP(F358,Matrix!B:X,14,FALSE)-VLOOKUP(H358,Matrix!B:X,14,FALSE),"")</f>
        <v/>
      </c>
      <c r="P358" s="96" t="str">
        <f>IFERROR(VLOOKUP(F358,Matrix!B:X,15,FALSE)-VLOOKUP(H358,Matrix!B:X,15,FALSE),"")</f>
        <v/>
      </c>
      <c r="Q358" s="97">
        <f t="shared" si="22"/>
        <v>0</v>
      </c>
      <c r="R358" s="97" t="str">
        <f>IFERROR(VLOOKUP(E358&amp;F358,Data!A:F,6,FALSE),"")</f>
        <v/>
      </c>
      <c r="S358" s="98">
        <f t="shared" si="23"/>
        <v>0</v>
      </c>
      <c r="T358" s="97" t="str">
        <f>IFERROR(VLOOKUP(E358&amp;H358,Data!A:F,6,FALSE),"")</f>
        <v/>
      </c>
    </row>
    <row r="359" spans="1:20" x14ac:dyDescent="0.25">
      <c r="A359" s="91" t="str">
        <f>IFERROR(AVERAGE(VLOOKUP(F359,Matrix!B:D,2,FALSE),VLOOKUP(H359,Matrix!B:D,3,FALSE)),"")</f>
        <v/>
      </c>
      <c r="B359" s="91" t="str">
        <f>IFERROR(AVERAGE(VLOOKUP(H359,Matrix!B:D,2,FALSE),VLOOKUP(F359,Matrix!B:D,3,FALSE)),"")</f>
        <v/>
      </c>
      <c r="C359" s="79">
        <f t="shared" si="21"/>
        <v>0</v>
      </c>
      <c r="D359" s="92" t="str">
        <f t="shared" si="20"/>
        <v/>
      </c>
      <c r="E359"/>
      <c r="F359"/>
      <c r="G359"/>
      <c r="H359"/>
      <c r="I359"/>
      <c r="J359"/>
      <c r="K359"/>
      <c r="L359" s="93" t="str">
        <f>IFERROR(VLOOKUP(F359,Matrix!B:X,11,FALSE)-VLOOKUP(H359,Matrix!B:X,11,FALSE),"")</f>
        <v/>
      </c>
      <c r="M359" s="94" t="str">
        <f>IFERROR(VLOOKUP(F359,Matrix!B:H,7,FALSE)-VLOOKUP(H359,Matrix!B:H,7,FALSE),"")</f>
        <v/>
      </c>
      <c r="N359" s="95" t="str">
        <f>IFERROR(VLOOKUP(F359,Matrix!B:E,2,FALSE)-VLOOKUP(H359,Matrix!B:E,2,FALSE),"")</f>
        <v/>
      </c>
      <c r="O359" s="96" t="str">
        <f>IFERROR(VLOOKUP(F359,Matrix!B:X,14,FALSE)-VLOOKUP(H359,Matrix!B:X,14,FALSE),"")</f>
        <v/>
      </c>
      <c r="P359" s="96" t="str">
        <f>IFERROR(VLOOKUP(F359,Matrix!B:X,15,FALSE)-VLOOKUP(H359,Matrix!B:X,15,FALSE),"")</f>
        <v/>
      </c>
      <c r="Q359" s="97">
        <f t="shared" si="22"/>
        <v>0</v>
      </c>
      <c r="R359" s="97" t="str">
        <f>IFERROR(VLOOKUP(E359&amp;F359,Data!A:F,6,FALSE),"")</f>
        <v/>
      </c>
      <c r="S359" s="98">
        <f t="shared" si="23"/>
        <v>0</v>
      </c>
      <c r="T359" s="97" t="str">
        <f>IFERROR(VLOOKUP(E359&amp;H359,Data!A:F,6,FALSE),"")</f>
        <v/>
      </c>
    </row>
    <row r="360" spans="1:20" x14ac:dyDescent="0.25">
      <c r="A360" s="91" t="str">
        <f>IFERROR(AVERAGE(VLOOKUP(F360,Matrix!B:D,2,FALSE),VLOOKUP(H360,Matrix!B:D,3,FALSE)),"")</f>
        <v/>
      </c>
      <c r="B360" s="91" t="str">
        <f>IFERROR(AVERAGE(VLOOKUP(H360,Matrix!B:D,2,FALSE),VLOOKUP(F360,Matrix!B:D,3,FALSE)),"")</f>
        <v/>
      </c>
      <c r="C360" s="79">
        <f t="shared" si="21"/>
        <v>0</v>
      </c>
      <c r="D360" s="92" t="str">
        <f t="shared" si="20"/>
        <v/>
      </c>
      <c r="E360"/>
      <c r="F360"/>
      <c r="G360"/>
      <c r="H360"/>
      <c r="I360"/>
      <c r="J360"/>
      <c r="K360"/>
      <c r="L360" s="93" t="str">
        <f>IFERROR(VLOOKUP(F360,Matrix!B:X,11,FALSE)-VLOOKUP(H360,Matrix!B:X,11,FALSE),"")</f>
        <v/>
      </c>
      <c r="M360" s="94" t="str">
        <f>IFERROR(VLOOKUP(F360,Matrix!B:H,7,FALSE)-VLOOKUP(H360,Matrix!B:H,7,FALSE),"")</f>
        <v/>
      </c>
      <c r="N360" s="95" t="str">
        <f>IFERROR(VLOOKUP(F360,Matrix!B:E,2,FALSE)-VLOOKUP(H360,Matrix!B:E,2,FALSE),"")</f>
        <v/>
      </c>
      <c r="O360" s="96" t="str">
        <f>IFERROR(VLOOKUP(F360,Matrix!B:X,14,FALSE)-VLOOKUP(H360,Matrix!B:X,14,FALSE),"")</f>
        <v/>
      </c>
      <c r="P360" s="96" t="str">
        <f>IFERROR(VLOOKUP(F360,Matrix!B:X,15,FALSE)-VLOOKUP(H360,Matrix!B:X,15,FALSE),"")</f>
        <v/>
      </c>
      <c r="Q360" s="97">
        <f t="shared" si="22"/>
        <v>0</v>
      </c>
      <c r="R360" s="97" t="str">
        <f>IFERROR(VLOOKUP(E360&amp;F360,Data!A:F,6,FALSE),"")</f>
        <v/>
      </c>
      <c r="S360" s="98">
        <f t="shared" si="23"/>
        <v>0</v>
      </c>
      <c r="T360" s="97" t="str">
        <f>IFERROR(VLOOKUP(E360&amp;H360,Data!A:F,6,FALSE),"")</f>
        <v/>
      </c>
    </row>
    <row r="361" spans="1:20" x14ac:dyDescent="0.25">
      <c r="A361" s="91" t="str">
        <f>IFERROR(AVERAGE(VLOOKUP(F361,Matrix!B:D,2,FALSE),VLOOKUP(H361,Matrix!B:D,3,FALSE)),"")</f>
        <v/>
      </c>
      <c r="B361" s="91" t="str">
        <f>IFERROR(AVERAGE(VLOOKUP(H361,Matrix!B:D,2,FALSE),VLOOKUP(F361,Matrix!B:D,3,FALSE)),"")</f>
        <v/>
      </c>
      <c r="C361" s="79">
        <f t="shared" si="21"/>
        <v>0</v>
      </c>
      <c r="D361" s="92" t="str">
        <f t="shared" si="20"/>
        <v/>
      </c>
      <c r="E361"/>
      <c r="F361"/>
      <c r="G361"/>
      <c r="H361"/>
      <c r="I361"/>
      <c r="J361"/>
      <c r="K361"/>
      <c r="L361" s="93" t="str">
        <f>IFERROR(VLOOKUP(F361,Matrix!B:X,11,FALSE)-VLOOKUP(H361,Matrix!B:X,11,FALSE),"")</f>
        <v/>
      </c>
      <c r="M361" s="94" t="str">
        <f>IFERROR(VLOOKUP(F361,Matrix!B:H,7,FALSE)-VLOOKUP(H361,Matrix!B:H,7,FALSE),"")</f>
        <v/>
      </c>
      <c r="N361" s="95" t="str">
        <f>IFERROR(VLOOKUP(F361,Matrix!B:E,2,FALSE)-VLOOKUP(H361,Matrix!B:E,2,FALSE),"")</f>
        <v/>
      </c>
      <c r="O361" s="96" t="str">
        <f>IFERROR(VLOOKUP(F361,Matrix!B:X,14,FALSE)-VLOOKUP(H361,Matrix!B:X,14,FALSE),"")</f>
        <v/>
      </c>
      <c r="P361" s="96" t="str">
        <f>IFERROR(VLOOKUP(F361,Matrix!B:X,15,FALSE)-VLOOKUP(H361,Matrix!B:X,15,FALSE),"")</f>
        <v/>
      </c>
      <c r="Q361" s="97">
        <f t="shared" si="22"/>
        <v>0</v>
      </c>
      <c r="R361" s="97" t="str">
        <f>IFERROR(VLOOKUP(E361&amp;F361,Data!A:F,6,FALSE),"")</f>
        <v/>
      </c>
      <c r="S361" s="98">
        <f t="shared" si="23"/>
        <v>0</v>
      </c>
      <c r="T361" s="97" t="str">
        <f>IFERROR(VLOOKUP(E361&amp;H361,Data!A:F,6,FALSE),"")</f>
        <v/>
      </c>
    </row>
    <row r="362" spans="1:20" x14ac:dyDescent="0.25">
      <c r="A362" s="91" t="str">
        <f>IFERROR(AVERAGE(VLOOKUP(F362,Matrix!B:D,2,FALSE),VLOOKUP(H362,Matrix!B:D,3,FALSE)),"")</f>
        <v/>
      </c>
      <c r="B362" s="91" t="str">
        <f>IFERROR(AVERAGE(VLOOKUP(H362,Matrix!B:D,2,FALSE),VLOOKUP(F362,Matrix!B:D,3,FALSE)),"")</f>
        <v/>
      </c>
      <c r="C362" s="79">
        <f t="shared" si="21"/>
        <v>0</v>
      </c>
      <c r="D362" s="92" t="str">
        <f t="shared" si="20"/>
        <v/>
      </c>
      <c r="E362"/>
      <c r="F362"/>
      <c r="G362"/>
      <c r="H362"/>
      <c r="I362"/>
      <c r="J362"/>
      <c r="K362"/>
      <c r="L362" s="93" t="str">
        <f>IFERROR(VLOOKUP(F362,Matrix!B:X,11,FALSE)-VLOOKUP(H362,Matrix!B:X,11,FALSE),"")</f>
        <v/>
      </c>
      <c r="M362" s="94" t="str">
        <f>IFERROR(VLOOKUP(F362,Matrix!B:H,7,FALSE)-VLOOKUP(H362,Matrix!B:H,7,FALSE),"")</f>
        <v/>
      </c>
      <c r="N362" s="95" t="str">
        <f>IFERROR(VLOOKUP(F362,Matrix!B:E,2,FALSE)-VLOOKUP(H362,Matrix!B:E,2,FALSE),"")</f>
        <v/>
      </c>
      <c r="O362" s="96" t="str">
        <f>IFERROR(VLOOKUP(F362,Matrix!B:X,14,FALSE)-VLOOKUP(H362,Matrix!B:X,14,FALSE),"")</f>
        <v/>
      </c>
      <c r="P362" s="96" t="str">
        <f>IFERROR(VLOOKUP(F362,Matrix!B:X,15,FALSE)-VLOOKUP(H362,Matrix!B:X,15,FALSE),"")</f>
        <v/>
      </c>
      <c r="Q362" s="97">
        <f t="shared" si="22"/>
        <v>0</v>
      </c>
      <c r="R362" s="97" t="str">
        <f>IFERROR(VLOOKUP(E362&amp;F362,Data!A:F,6,FALSE),"")</f>
        <v/>
      </c>
      <c r="S362" s="98">
        <f t="shared" si="23"/>
        <v>0</v>
      </c>
      <c r="T362" s="97" t="str">
        <f>IFERROR(VLOOKUP(E362&amp;H362,Data!A:F,6,FALSE),"")</f>
        <v/>
      </c>
    </row>
    <row r="363" spans="1:20" x14ac:dyDescent="0.25">
      <c r="A363" s="91" t="str">
        <f>IFERROR(AVERAGE(VLOOKUP(F363,Matrix!B:D,2,FALSE),VLOOKUP(H363,Matrix!B:D,3,FALSE)),"")</f>
        <v/>
      </c>
      <c r="B363" s="91" t="str">
        <f>IFERROR(AVERAGE(VLOOKUP(H363,Matrix!B:D,2,FALSE),VLOOKUP(F363,Matrix!B:D,3,FALSE)),"")</f>
        <v/>
      </c>
      <c r="C363" s="79">
        <f t="shared" si="21"/>
        <v>0</v>
      </c>
      <c r="D363" s="92" t="str">
        <f t="shared" si="20"/>
        <v/>
      </c>
      <c r="E363"/>
      <c r="F363"/>
      <c r="G363"/>
      <c r="H363"/>
      <c r="I363"/>
      <c r="J363"/>
      <c r="K363"/>
      <c r="L363" s="93" t="str">
        <f>IFERROR(VLOOKUP(F363,Matrix!B:X,11,FALSE)-VLOOKUP(H363,Matrix!B:X,11,FALSE),"")</f>
        <v/>
      </c>
      <c r="M363" s="94" t="str">
        <f>IFERROR(VLOOKUP(F363,Matrix!B:H,7,FALSE)-VLOOKUP(H363,Matrix!B:H,7,FALSE),"")</f>
        <v/>
      </c>
      <c r="N363" s="95" t="str">
        <f>IFERROR(VLOOKUP(F363,Matrix!B:E,2,FALSE)-VLOOKUP(H363,Matrix!B:E,2,FALSE),"")</f>
        <v/>
      </c>
      <c r="O363" s="96" t="str">
        <f>IFERROR(VLOOKUP(F363,Matrix!B:X,14,FALSE)-VLOOKUP(H363,Matrix!B:X,14,FALSE),"")</f>
        <v/>
      </c>
      <c r="P363" s="96" t="str">
        <f>IFERROR(VLOOKUP(F363,Matrix!B:X,15,FALSE)-VLOOKUP(H363,Matrix!B:X,15,FALSE),"")</f>
        <v/>
      </c>
      <c r="Q363" s="97">
        <f t="shared" si="22"/>
        <v>0</v>
      </c>
      <c r="R363" s="97" t="str">
        <f>IFERROR(VLOOKUP(E363&amp;F363,Data!A:F,6,FALSE),"")</f>
        <v/>
      </c>
      <c r="S363" s="98">
        <f t="shared" si="23"/>
        <v>0</v>
      </c>
      <c r="T363" s="97" t="str">
        <f>IFERROR(VLOOKUP(E363&amp;H363,Data!A:F,6,FALSE),"")</f>
        <v/>
      </c>
    </row>
    <row r="364" spans="1:20" x14ac:dyDescent="0.25">
      <c r="A364" s="91" t="str">
        <f>IFERROR(AVERAGE(VLOOKUP(F364,Matrix!B:D,2,FALSE),VLOOKUP(H364,Matrix!B:D,3,FALSE)),"")</f>
        <v/>
      </c>
      <c r="B364" s="91" t="str">
        <f>IFERROR(AVERAGE(VLOOKUP(H364,Matrix!B:D,2,FALSE),VLOOKUP(F364,Matrix!B:D,3,FALSE)),"")</f>
        <v/>
      </c>
      <c r="C364" s="79">
        <f t="shared" si="21"/>
        <v>0</v>
      </c>
      <c r="D364" s="92" t="str">
        <f t="shared" si="20"/>
        <v/>
      </c>
      <c r="E364"/>
      <c r="F364"/>
      <c r="G364"/>
      <c r="H364"/>
      <c r="I364"/>
      <c r="J364"/>
      <c r="K364"/>
      <c r="L364" s="93" t="str">
        <f>IFERROR(VLOOKUP(F364,Matrix!B:X,11,FALSE)-VLOOKUP(H364,Matrix!B:X,11,FALSE),"")</f>
        <v/>
      </c>
      <c r="M364" s="94" t="str">
        <f>IFERROR(VLOOKUP(F364,Matrix!B:H,7,FALSE)-VLOOKUP(H364,Matrix!B:H,7,FALSE),"")</f>
        <v/>
      </c>
      <c r="N364" s="95" t="str">
        <f>IFERROR(VLOOKUP(F364,Matrix!B:E,2,FALSE)-VLOOKUP(H364,Matrix!B:E,2,FALSE),"")</f>
        <v/>
      </c>
      <c r="O364" s="96" t="str">
        <f>IFERROR(VLOOKUP(F364,Matrix!B:X,14,FALSE)-VLOOKUP(H364,Matrix!B:X,14,FALSE),"")</f>
        <v/>
      </c>
      <c r="P364" s="96" t="str">
        <f>IFERROR(VLOOKUP(F364,Matrix!B:X,15,FALSE)-VLOOKUP(H364,Matrix!B:X,15,FALSE),"")</f>
        <v/>
      </c>
      <c r="Q364" s="97">
        <f t="shared" si="22"/>
        <v>0</v>
      </c>
      <c r="R364" s="97" t="str">
        <f>IFERROR(VLOOKUP(E364&amp;F364,Data!A:F,6,FALSE),"")</f>
        <v/>
      </c>
      <c r="S364" s="98">
        <f t="shared" si="23"/>
        <v>0</v>
      </c>
      <c r="T364" s="97" t="str">
        <f>IFERROR(VLOOKUP(E364&amp;H364,Data!A:F,6,FALSE),"")</f>
        <v/>
      </c>
    </row>
    <row r="365" spans="1:20" x14ac:dyDescent="0.25">
      <c r="A365" s="91" t="str">
        <f>IFERROR(AVERAGE(VLOOKUP(F365,Matrix!B:D,2,FALSE),VLOOKUP(H365,Matrix!B:D,3,FALSE)),"")</f>
        <v/>
      </c>
      <c r="B365" s="91" t="str">
        <f>IFERROR(AVERAGE(VLOOKUP(H365,Matrix!B:D,2,FALSE),VLOOKUP(F365,Matrix!B:D,3,FALSE)),"")</f>
        <v/>
      </c>
      <c r="C365" s="79">
        <f t="shared" si="21"/>
        <v>0</v>
      </c>
      <c r="D365" s="92" t="str">
        <f t="shared" si="20"/>
        <v/>
      </c>
      <c r="E365"/>
      <c r="F365"/>
      <c r="G365"/>
      <c r="H365"/>
      <c r="I365"/>
      <c r="J365"/>
      <c r="K365"/>
      <c r="L365" s="93" t="str">
        <f>IFERROR(VLOOKUP(F365,Matrix!B:X,11,FALSE)-VLOOKUP(H365,Matrix!B:X,11,FALSE),"")</f>
        <v/>
      </c>
      <c r="M365" s="94" t="str">
        <f>IFERROR(VLOOKUP(F365,Matrix!B:H,7,FALSE)-VLOOKUP(H365,Matrix!B:H,7,FALSE),"")</f>
        <v/>
      </c>
      <c r="N365" s="95" t="str">
        <f>IFERROR(VLOOKUP(F365,Matrix!B:E,2,FALSE)-VLOOKUP(H365,Matrix!B:E,2,FALSE),"")</f>
        <v/>
      </c>
      <c r="O365" s="96" t="str">
        <f>IFERROR(VLOOKUP(F365,Matrix!B:X,14,FALSE)-VLOOKUP(H365,Matrix!B:X,14,FALSE),"")</f>
        <v/>
      </c>
      <c r="P365" s="96" t="str">
        <f>IFERROR(VLOOKUP(F365,Matrix!B:X,15,FALSE)-VLOOKUP(H365,Matrix!B:X,15,FALSE),"")</f>
        <v/>
      </c>
      <c r="Q365" s="97">
        <f t="shared" si="22"/>
        <v>0</v>
      </c>
      <c r="R365" s="97" t="str">
        <f>IFERROR(VLOOKUP(E365&amp;F365,Data!A:F,6,FALSE),"")</f>
        <v/>
      </c>
      <c r="S365" s="98">
        <f t="shared" si="23"/>
        <v>0</v>
      </c>
      <c r="T365" s="97" t="str">
        <f>IFERROR(VLOOKUP(E365&amp;H365,Data!A:F,6,FALSE),"")</f>
        <v/>
      </c>
    </row>
    <row r="366" spans="1:20" x14ac:dyDescent="0.25">
      <c r="A366" s="91" t="str">
        <f>IFERROR(AVERAGE(VLOOKUP(F366,Matrix!B:D,2,FALSE),VLOOKUP(H366,Matrix!B:D,3,FALSE)),"")</f>
        <v/>
      </c>
      <c r="B366" s="91" t="str">
        <f>IFERROR(AVERAGE(VLOOKUP(H366,Matrix!B:D,2,FALSE),VLOOKUP(F366,Matrix!B:D,3,FALSE)),"")</f>
        <v/>
      </c>
      <c r="C366" s="79">
        <f t="shared" si="21"/>
        <v>0</v>
      </c>
      <c r="D366" s="92" t="str">
        <f t="shared" si="20"/>
        <v/>
      </c>
      <c r="E366"/>
      <c r="F366"/>
      <c r="G366"/>
      <c r="H366"/>
      <c r="I366"/>
      <c r="J366"/>
      <c r="K366"/>
      <c r="L366" s="93" t="str">
        <f>IFERROR(VLOOKUP(F366,Matrix!B:X,11,FALSE)-VLOOKUP(H366,Matrix!B:X,11,FALSE),"")</f>
        <v/>
      </c>
      <c r="M366" s="94" t="str">
        <f>IFERROR(VLOOKUP(F366,Matrix!B:H,7,FALSE)-VLOOKUP(H366,Matrix!B:H,7,FALSE),"")</f>
        <v/>
      </c>
      <c r="N366" s="95" t="str">
        <f>IFERROR(VLOOKUP(F366,Matrix!B:E,2,FALSE)-VLOOKUP(H366,Matrix!B:E,2,FALSE),"")</f>
        <v/>
      </c>
      <c r="O366" s="96" t="str">
        <f>IFERROR(VLOOKUP(F366,Matrix!B:X,14,FALSE)-VLOOKUP(H366,Matrix!B:X,14,FALSE),"")</f>
        <v/>
      </c>
      <c r="P366" s="96" t="str">
        <f>IFERROR(VLOOKUP(F366,Matrix!B:X,15,FALSE)-VLOOKUP(H366,Matrix!B:X,15,FALSE),"")</f>
        <v/>
      </c>
      <c r="Q366" s="97">
        <f t="shared" si="22"/>
        <v>0</v>
      </c>
      <c r="R366" s="97" t="str">
        <f>IFERROR(VLOOKUP(E366&amp;F366,Data!A:F,6,FALSE),"")</f>
        <v/>
      </c>
      <c r="S366" s="98">
        <f t="shared" si="23"/>
        <v>0</v>
      </c>
      <c r="T366" s="97" t="str">
        <f>IFERROR(VLOOKUP(E366&amp;H366,Data!A:F,6,FALSE),"")</f>
        <v/>
      </c>
    </row>
    <row r="367" spans="1:20" x14ac:dyDescent="0.25">
      <c r="A367" s="91" t="str">
        <f>IFERROR(AVERAGE(VLOOKUP(F367,Matrix!B:D,2,FALSE),VLOOKUP(H367,Matrix!B:D,3,FALSE)),"")</f>
        <v/>
      </c>
      <c r="B367" s="91" t="str">
        <f>IFERROR(AVERAGE(VLOOKUP(H367,Matrix!B:D,2,FALSE),VLOOKUP(F367,Matrix!B:D,3,FALSE)),"")</f>
        <v/>
      </c>
      <c r="C367" s="79">
        <f t="shared" si="21"/>
        <v>0</v>
      </c>
      <c r="D367" s="92" t="str">
        <f t="shared" si="20"/>
        <v/>
      </c>
      <c r="E367"/>
      <c r="F367"/>
      <c r="G367"/>
      <c r="H367"/>
      <c r="I367"/>
      <c r="J367"/>
      <c r="K367"/>
      <c r="L367" s="93" t="str">
        <f>IFERROR(VLOOKUP(F367,Matrix!B:X,11,FALSE)-VLOOKUP(H367,Matrix!B:X,11,FALSE),"")</f>
        <v/>
      </c>
      <c r="M367" s="94" t="str">
        <f>IFERROR(VLOOKUP(F367,Matrix!B:H,7,FALSE)-VLOOKUP(H367,Matrix!B:H,7,FALSE),"")</f>
        <v/>
      </c>
      <c r="N367" s="95" t="str">
        <f>IFERROR(VLOOKUP(F367,Matrix!B:E,2,FALSE)-VLOOKUP(H367,Matrix!B:E,2,FALSE),"")</f>
        <v/>
      </c>
      <c r="O367" s="96" t="str">
        <f>IFERROR(VLOOKUP(F367,Matrix!B:X,14,FALSE)-VLOOKUP(H367,Matrix!B:X,14,FALSE),"")</f>
        <v/>
      </c>
      <c r="P367" s="96" t="str">
        <f>IFERROR(VLOOKUP(F367,Matrix!B:X,15,FALSE)-VLOOKUP(H367,Matrix!B:X,15,FALSE),"")</f>
        <v/>
      </c>
      <c r="Q367" s="97">
        <f t="shared" si="22"/>
        <v>0</v>
      </c>
      <c r="R367" s="97" t="str">
        <f>IFERROR(VLOOKUP(E367&amp;F367,Data!A:F,6,FALSE),"")</f>
        <v/>
      </c>
      <c r="S367" s="98">
        <f t="shared" si="23"/>
        <v>0</v>
      </c>
      <c r="T367" s="97" t="str">
        <f>IFERROR(VLOOKUP(E367&amp;H367,Data!A:F,6,FALSE),"")</f>
        <v/>
      </c>
    </row>
    <row r="368" spans="1:20" x14ac:dyDescent="0.25">
      <c r="A368" s="91" t="str">
        <f>IFERROR(AVERAGE(VLOOKUP(F368,Matrix!B:D,2,FALSE),VLOOKUP(H368,Matrix!B:D,3,FALSE)),"")</f>
        <v/>
      </c>
      <c r="B368" s="91" t="str">
        <f>IFERROR(AVERAGE(VLOOKUP(H368,Matrix!B:D,2,FALSE),VLOOKUP(F368,Matrix!B:D,3,FALSE)),"")</f>
        <v/>
      </c>
      <c r="C368" s="79">
        <f t="shared" si="21"/>
        <v>0</v>
      </c>
      <c r="D368" s="92" t="str">
        <f t="shared" si="20"/>
        <v/>
      </c>
      <c r="E368"/>
      <c r="F368"/>
      <c r="G368"/>
      <c r="H368"/>
      <c r="I368"/>
      <c r="J368"/>
      <c r="K368"/>
      <c r="L368" s="93" t="str">
        <f>IFERROR(VLOOKUP(F368,Matrix!B:X,11,FALSE)-VLOOKUP(H368,Matrix!B:X,11,FALSE),"")</f>
        <v/>
      </c>
      <c r="M368" s="94" t="str">
        <f>IFERROR(VLOOKUP(F368,Matrix!B:H,7,FALSE)-VLOOKUP(H368,Matrix!B:H,7,FALSE),"")</f>
        <v/>
      </c>
      <c r="N368" s="95" t="str">
        <f>IFERROR(VLOOKUP(F368,Matrix!B:E,2,FALSE)-VLOOKUP(H368,Matrix!B:E,2,FALSE),"")</f>
        <v/>
      </c>
      <c r="O368" s="96" t="str">
        <f>IFERROR(VLOOKUP(F368,Matrix!B:X,14,FALSE)-VLOOKUP(H368,Matrix!B:X,14,FALSE),"")</f>
        <v/>
      </c>
      <c r="P368" s="96" t="str">
        <f>IFERROR(VLOOKUP(F368,Matrix!B:X,15,FALSE)-VLOOKUP(H368,Matrix!B:X,15,FALSE),"")</f>
        <v/>
      </c>
      <c r="Q368" s="97">
        <f t="shared" si="22"/>
        <v>0</v>
      </c>
      <c r="R368" s="97" t="str">
        <f>IFERROR(VLOOKUP(E368&amp;F368,Data!A:F,6,FALSE),"")</f>
        <v/>
      </c>
      <c r="S368" s="98">
        <f t="shared" si="23"/>
        <v>0</v>
      </c>
      <c r="T368" s="97" t="str">
        <f>IFERROR(VLOOKUP(E368&amp;H368,Data!A:F,6,FALSE),"")</f>
        <v/>
      </c>
    </row>
    <row r="369" spans="1:20" x14ac:dyDescent="0.25">
      <c r="A369" s="91" t="str">
        <f>IFERROR(AVERAGE(VLOOKUP(F369,Matrix!B:D,2,FALSE),VLOOKUP(H369,Matrix!B:D,3,FALSE)),"")</f>
        <v/>
      </c>
      <c r="B369" s="91" t="str">
        <f>IFERROR(AVERAGE(VLOOKUP(H369,Matrix!B:D,2,FALSE),VLOOKUP(F369,Matrix!B:D,3,FALSE)),"")</f>
        <v/>
      </c>
      <c r="C369" s="79">
        <f t="shared" si="21"/>
        <v>0</v>
      </c>
      <c r="D369" s="92" t="str">
        <f t="shared" si="20"/>
        <v/>
      </c>
      <c r="E369"/>
      <c r="F369"/>
      <c r="G369"/>
      <c r="H369"/>
      <c r="I369"/>
      <c r="J369"/>
      <c r="K369"/>
      <c r="L369" s="93" t="str">
        <f>IFERROR(VLOOKUP(F369,Matrix!B:X,11,FALSE)-VLOOKUP(H369,Matrix!B:X,11,FALSE),"")</f>
        <v/>
      </c>
      <c r="M369" s="94" t="str">
        <f>IFERROR(VLOOKUP(F369,Matrix!B:H,7,FALSE)-VLOOKUP(H369,Matrix!B:H,7,FALSE),"")</f>
        <v/>
      </c>
      <c r="N369" s="95" t="str">
        <f>IFERROR(VLOOKUP(F369,Matrix!B:E,2,FALSE)-VLOOKUP(H369,Matrix!B:E,2,FALSE),"")</f>
        <v/>
      </c>
      <c r="O369" s="96" t="str">
        <f>IFERROR(VLOOKUP(F369,Matrix!B:X,14,FALSE)-VLOOKUP(H369,Matrix!B:X,14,FALSE),"")</f>
        <v/>
      </c>
      <c r="P369" s="96" t="str">
        <f>IFERROR(VLOOKUP(F369,Matrix!B:X,15,FALSE)-VLOOKUP(H369,Matrix!B:X,15,FALSE),"")</f>
        <v/>
      </c>
      <c r="Q369" s="97">
        <f t="shared" si="22"/>
        <v>0</v>
      </c>
      <c r="R369" s="97" t="str">
        <f>IFERROR(VLOOKUP(E369&amp;F369,Data!A:F,6,FALSE),"")</f>
        <v/>
      </c>
      <c r="S369" s="98">
        <f t="shared" si="23"/>
        <v>0</v>
      </c>
      <c r="T369" s="97" t="str">
        <f>IFERROR(VLOOKUP(E369&amp;H369,Data!A:F,6,FALSE),"")</f>
        <v/>
      </c>
    </row>
    <row r="370" spans="1:20" x14ac:dyDescent="0.25">
      <c r="A370" s="91" t="str">
        <f>IFERROR(AVERAGE(VLOOKUP(F370,Matrix!B:D,2,FALSE),VLOOKUP(H370,Matrix!B:D,3,FALSE)),"")</f>
        <v/>
      </c>
      <c r="B370" s="91" t="str">
        <f>IFERROR(AVERAGE(VLOOKUP(H370,Matrix!B:D,2,FALSE),VLOOKUP(F370,Matrix!B:D,3,FALSE)),"")</f>
        <v/>
      </c>
      <c r="C370" s="79">
        <f t="shared" si="21"/>
        <v>0</v>
      </c>
      <c r="D370" s="92" t="str">
        <f t="shared" si="20"/>
        <v/>
      </c>
      <c r="E370"/>
      <c r="F370"/>
      <c r="G370"/>
      <c r="H370"/>
      <c r="I370"/>
      <c r="J370"/>
      <c r="K370"/>
      <c r="L370" s="93" t="str">
        <f>IFERROR(VLOOKUP(F370,Matrix!B:X,11,FALSE)-VLOOKUP(H370,Matrix!B:X,11,FALSE),"")</f>
        <v/>
      </c>
      <c r="M370" s="94" t="str">
        <f>IFERROR(VLOOKUP(F370,Matrix!B:H,7,FALSE)-VLOOKUP(H370,Matrix!B:H,7,FALSE),"")</f>
        <v/>
      </c>
      <c r="N370" s="95" t="str">
        <f>IFERROR(VLOOKUP(F370,Matrix!B:E,2,FALSE)-VLOOKUP(H370,Matrix!B:E,2,FALSE),"")</f>
        <v/>
      </c>
      <c r="O370" s="96" t="str">
        <f>IFERROR(VLOOKUP(F370,Matrix!B:X,14,FALSE)-VLOOKUP(H370,Matrix!B:X,14,FALSE),"")</f>
        <v/>
      </c>
      <c r="P370" s="96" t="str">
        <f>IFERROR(VLOOKUP(F370,Matrix!B:X,15,FALSE)-VLOOKUP(H370,Matrix!B:X,15,FALSE),"")</f>
        <v/>
      </c>
      <c r="Q370" s="97">
        <f t="shared" si="22"/>
        <v>0</v>
      </c>
      <c r="R370" s="97" t="str">
        <f>IFERROR(VLOOKUP(E370&amp;F370,Data!A:F,6,FALSE),"")</f>
        <v/>
      </c>
      <c r="S370" s="98">
        <f t="shared" si="23"/>
        <v>0</v>
      </c>
      <c r="T370" s="97" t="str">
        <f>IFERROR(VLOOKUP(E370&amp;H370,Data!A:F,6,FALSE),"")</f>
        <v/>
      </c>
    </row>
    <row r="371" spans="1:20" x14ac:dyDescent="0.25">
      <c r="A371" s="91" t="str">
        <f>IFERROR(AVERAGE(VLOOKUP(F371,Matrix!B:D,2,FALSE),VLOOKUP(H371,Matrix!B:D,3,FALSE)),"")</f>
        <v/>
      </c>
      <c r="B371" s="91" t="str">
        <f>IFERROR(AVERAGE(VLOOKUP(H371,Matrix!B:D,2,FALSE),VLOOKUP(F371,Matrix!B:D,3,FALSE)),"")</f>
        <v/>
      </c>
      <c r="C371" s="79">
        <f t="shared" si="21"/>
        <v>0</v>
      </c>
      <c r="D371" s="92" t="str">
        <f t="shared" si="20"/>
        <v/>
      </c>
      <c r="E371"/>
      <c r="F371"/>
      <c r="G371"/>
      <c r="H371"/>
      <c r="I371"/>
      <c r="J371"/>
      <c r="K371"/>
      <c r="L371" s="93" t="str">
        <f>IFERROR(VLOOKUP(F371,Matrix!B:X,11,FALSE)-VLOOKUP(H371,Matrix!B:X,11,FALSE),"")</f>
        <v/>
      </c>
      <c r="M371" s="94" t="str">
        <f>IFERROR(VLOOKUP(F371,Matrix!B:H,7,FALSE)-VLOOKUP(H371,Matrix!B:H,7,FALSE),"")</f>
        <v/>
      </c>
      <c r="N371" s="95" t="str">
        <f>IFERROR(VLOOKUP(F371,Matrix!B:E,2,FALSE)-VLOOKUP(H371,Matrix!B:E,2,FALSE),"")</f>
        <v/>
      </c>
      <c r="O371" s="96" t="str">
        <f>IFERROR(VLOOKUP(F371,Matrix!B:X,14,FALSE)-VLOOKUP(H371,Matrix!B:X,14,FALSE),"")</f>
        <v/>
      </c>
      <c r="P371" s="96" t="str">
        <f>IFERROR(VLOOKUP(F371,Matrix!B:X,15,FALSE)-VLOOKUP(H371,Matrix!B:X,15,FALSE),"")</f>
        <v/>
      </c>
      <c r="Q371" s="97">
        <f t="shared" si="22"/>
        <v>0</v>
      </c>
      <c r="R371" s="97" t="str">
        <f>IFERROR(VLOOKUP(E371&amp;F371,Data!A:F,6,FALSE),"")</f>
        <v/>
      </c>
      <c r="S371" s="98">
        <f t="shared" si="23"/>
        <v>0</v>
      </c>
      <c r="T371" s="97" t="str">
        <f>IFERROR(VLOOKUP(E371&amp;H371,Data!A:F,6,FALSE),"")</f>
        <v/>
      </c>
    </row>
    <row r="372" spans="1:20" x14ac:dyDescent="0.25">
      <c r="A372" s="91" t="str">
        <f>IFERROR(AVERAGE(VLOOKUP(F372,Matrix!B:D,2,FALSE),VLOOKUP(H372,Matrix!B:D,3,FALSE)),"")</f>
        <v/>
      </c>
      <c r="B372" s="91" t="str">
        <f>IFERROR(AVERAGE(VLOOKUP(H372,Matrix!B:D,2,FALSE),VLOOKUP(F372,Matrix!B:D,3,FALSE)),"")</f>
        <v/>
      </c>
      <c r="C372" s="79">
        <f t="shared" si="21"/>
        <v>0</v>
      </c>
      <c r="D372" s="92" t="str">
        <f t="shared" si="20"/>
        <v/>
      </c>
      <c r="E372"/>
      <c r="F372"/>
      <c r="G372"/>
      <c r="H372"/>
      <c r="I372"/>
      <c r="J372"/>
      <c r="K372"/>
      <c r="L372" s="93" t="str">
        <f>IFERROR(VLOOKUP(F372,Matrix!B:X,11,FALSE)-VLOOKUP(H372,Matrix!B:X,11,FALSE),"")</f>
        <v/>
      </c>
      <c r="M372" s="94" t="str">
        <f>IFERROR(VLOOKUP(F372,Matrix!B:H,7,FALSE)-VLOOKUP(H372,Matrix!B:H,7,FALSE),"")</f>
        <v/>
      </c>
      <c r="N372" s="95" t="str">
        <f>IFERROR(VLOOKUP(F372,Matrix!B:E,2,FALSE)-VLOOKUP(H372,Matrix!B:E,2,FALSE),"")</f>
        <v/>
      </c>
      <c r="O372" s="96" t="str">
        <f>IFERROR(VLOOKUP(F372,Matrix!B:X,14,FALSE)-VLOOKUP(H372,Matrix!B:X,14,FALSE),"")</f>
        <v/>
      </c>
      <c r="P372" s="96" t="str">
        <f>IFERROR(VLOOKUP(F372,Matrix!B:X,15,FALSE)-VLOOKUP(H372,Matrix!B:X,15,FALSE),"")</f>
        <v/>
      </c>
      <c r="Q372" s="97">
        <f t="shared" si="22"/>
        <v>0</v>
      </c>
      <c r="R372" s="97" t="str">
        <f>IFERROR(VLOOKUP(E372&amp;F372,Data!A:F,6,FALSE),"")</f>
        <v/>
      </c>
      <c r="S372" s="98">
        <f t="shared" si="23"/>
        <v>0</v>
      </c>
      <c r="T372" s="97" t="str">
        <f>IFERROR(VLOOKUP(E372&amp;H372,Data!A:F,6,FALSE),"")</f>
        <v/>
      </c>
    </row>
    <row r="373" spans="1:20" x14ac:dyDescent="0.25">
      <c r="A373" s="91" t="str">
        <f>IFERROR(AVERAGE(VLOOKUP(F373,Matrix!B:D,2,FALSE),VLOOKUP(H373,Matrix!B:D,3,FALSE)),"")</f>
        <v/>
      </c>
      <c r="B373" s="91" t="str">
        <f>IFERROR(AVERAGE(VLOOKUP(H373,Matrix!B:D,2,FALSE),VLOOKUP(F373,Matrix!B:D,3,FALSE)),"")</f>
        <v/>
      </c>
      <c r="C373" s="79">
        <f t="shared" si="21"/>
        <v>0</v>
      </c>
      <c r="D373" s="92" t="str">
        <f t="shared" si="20"/>
        <v/>
      </c>
      <c r="E373"/>
      <c r="F373"/>
      <c r="G373"/>
      <c r="H373"/>
      <c r="I373"/>
      <c r="J373"/>
      <c r="K373"/>
      <c r="L373" s="93" t="str">
        <f>IFERROR(VLOOKUP(F373,Matrix!B:X,11,FALSE)-VLOOKUP(H373,Matrix!B:X,11,FALSE),"")</f>
        <v/>
      </c>
      <c r="M373" s="94" t="str">
        <f>IFERROR(VLOOKUP(F373,Matrix!B:H,7,FALSE)-VLOOKUP(H373,Matrix!B:H,7,FALSE),"")</f>
        <v/>
      </c>
      <c r="N373" s="95" t="str">
        <f>IFERROR(VLOOKUP(F373,Matrix!B:E,2,FALSE)-VLOOKUP(H373,Matrix!B:E,2,FALSE),"")</f>
        <v/>
      </c>
      <c r="O373" s="96" t="str">
        <f>IFERROR(VLOOKUP(F373,Matrix!B:X,14,FALSE)-VLOOKUP(H373,Matrix!B:X,14,FALSE),"")</f>
        <v/>
      </c>
      <c r="P373" s="96" t="str">
        <f>IFERROR(VLOOKUP(F373,Matrix!B:X,15,FALSE)-VLOOKUP(H373,Matrix!B:X,15,FALSE),"")</f>
        <v/>
      </c>
      <c r="Q373" s="97">
        <f t="shared" si="22"/>
        <v>0</v>
      </c>
      <c r="R373" s="97" t="str">
        <f>IFERROR(VLOOKUP(E373&amp;F373,Data!A:F,6,FALSE),"")</f>
        <v/>
      </c>
      <c r="S373" s="98">
        <f t="shared" si="23"/>
        <v>0</v>
      </c>
      <c r="T373" s="97" t="str">
        <f>IFERROR(VLOOKUP(E373&amp;H373,Data!A:F,6,FALSE),"")</f>
        <v/>
      </c>
    </row>
    <row r="374" spans="1:20" x14ac:dyDescent="0.25">
      <c r="A374" s="91" t="str">
        <f>IFERROR(AVERAGE(VLOOKUP(F374,Matrix!B:D,2,FALSE),VLOOKUP(H374,Matrix!B:D,3,FALSE)),"")</f>
        <v/>
      </c>
      <c r="B374" s="91" t="str">
        <f>IFERROR(AVERAGE(VLOOKUP(H374,Matrix!B:D,2,FALSE),VLOOKUP(F374,Matrix!B:D,3,FALSE)),"")</f>
        <v/>
      </c>
      <c r="C374" s="79">
        <f t="shared" si="21"/>
        <v>0</v>
      </c>
      <c r="D374" s="92" t="str">
        <f t="shared" si="20"/>
        <v/>
      </c>
      <c r="E374"/>
      <c r="F374"/>
      <c r="G374"/>
      <c r="H374"/>
      <c r="I374"/>
      <c r="J374"/>
      <c r="K374"/>
      <c r="L374" s="93" t="str">
        <f>IFERROR(VLOOKUP(F374,Matrix!B:X,11,FALSE)-VLOOKUP(H374,Matrix!B:X,11,FALSE),"")</f>
        <v/>
      </c>
      <c r="M374" s="94" t="str">
        <f>IFERROR(VLOOKUP(F374,Matrix!B:H,7,FALSE)-VLOOKUP(H374,Matrix!B:H,7,FALSE),"")</f>
        <v/>
      </c>
      <c r="N374" s="95" t="str">
        <f>IFERROR(VLOOKUP(F374,Matrix!B:E,2,FALSE)-VLOOKUP(H374,Matrix!B:E,2,FALSE),"")</f>
        <v/>
      </c>
      <c r="O374" s="96" t="str">
        <f>IFERROR(VLOOKUP(F374,Matrix!B:X,14,FALSE)-VLOOKUP(H374,Matrix!B:X,14,FALSE),"")</f>
        <v/>
      </c>
      <c r="P374" s="96" t="str">
        <f>IFERROR(VLOOKUP(F374,Matrix!B:X,15,FALSE)-VLOOKUP(H374,Matrix!B:X,15,FALSE),"")</f>
        <v/>
      </c>
      <c r="Q374" s="97">
        <f t="shared" si="22"/>
        <v>0</v>
      </c>
      <c r="R374" s="97" t="str">
        <f>IFERROR(VLOOKUP(E374&amp;F374,Data!A:F,6,FALSE),"")</f>
        <v/>
      </c>
      <c r="S374" s="98">
        <f t="shared" si="23"/>
        <v>0</v>
      </c>
      <c r="T374" s="97" t="str">
        <f>IFERROR(VLOOKUP(E374&amp;H374,Data!A:F,6,FALSE),"")</f>
        <v/>
      </c>
    </row>
    <row r="375" spans="1:20" x14ac:dyDescent="0.25">
      <c r="A375" s="91" t="str">
        <f>IFERROR(AVERAGE(VLOOKUP(F375,Matrix!B:D,2,FALSE),VLOOKUP(H375,Matrix!B:D,3,FALSE)),"")</f>
        <v/>
      </c>
      <c r="B375" s="91" t="str">
        <f>IFERROR(AVERAGE(VLOOKUP(H375,Matrix!B:D,2,FALSE),VLOOKUP(F375,Matrix!B:D,3,FALSE)),"")</f>
        <v/>
      </c>
      <c r="C375" s="79">
        <f t="shared" si="21"/>
        <v>0</v>
      </c>
      <c r="D375" s="92" t="str">
        <f t="shared" si="20"/>
        <v/>
      </c>
      <c r="E375"/>
      <c r="F375"/>
      <c r="G375"/>
      <c r="H375"/>
      <c r="I375"/>
      <c r="J375"/>
      <c r="K375"/>
      <c r="L375" s="93" t="str">
        <f>IFERROR(VLOOKUP(F375,Matrix!B:X,11,FALSE)-VLOOKUP(H375,Matrix!B:X,11,FALSE),"")</f>
        <v/>
      </c>
      <c r="M375" s="94" t="str">
        <f>IFERROR(VLOOKUP(F375,Matrix!B:H,7,FALSE)-VLOOKUP(H375,Matrix!B:H,7,FALSE),"")</f>
        <v/>
      </c>
      <c r="N375" s="95" t="str">
        <f>IFERROR(VLOOKUP(F375,Matrix!B:E,2,FALSE)-VLOOKUP(H375,Matrix!B:E,2,FALSE),"")</f>
        <v/>
      </c>
      <c r="O375" s="96" t="str">
        <f>IFERROR(VLOOKUP(F375,Matrix!B:X,14,FALSE)-VLOOKUP(H375,Matrix!B:X,14,FALSE),"")</f>
        <v/>
      </c>
      <c r="P375" s="96" t="str">
        <f>IFERROR(VLOOKUP(F375,Matrix!B:X,15,FALSE)-VLOOKUP(H375,Matrix!B:X,15,FALSE),"")</f>
        <v/>
      </c>
      <c r="Q375" s="97">
        <f t="shared" si="22"/>
        <v>0</v>
      </c>
      <c r="R375" s="97" t="str">
        <f>IFERROR(VLOOKUP(E375&amp;F375,Data!A:F,6,FALSE),"")</f>
        <v/>
      </c>
      <c r="S375" s="98">
        <f t="shared" si="23"/>
        <v>0</v>
      </c>
      <c r="T375" s="97" t="str">
        <f>IFERROR(VLOOKUP(E375&amp;H375,Data!A:F,6,FALSE),"")</f>
        <v/>
      </c>
    </row>
    <row r="376" spans="1:20" x14ac:dyDescent="0.25">
      <c r="A376" s="91" t="str">
        <f>IFERROR(AVERAGE(VLOOKUP(F376,Matrix!B:D,2,FALSE),VLOOKUP(H376,Matrix!B:D,3,FALSE)),"")</f>
        <v/>
      </c>
      <c r="B376" s="91" t="str">
        <f>IFERROR(AVERAGE(VLOOKUP(H376,Matrix!B:D,2,FALSE),VLOOKUP(F376,Matrix!B:D,3,FALSE)),"")</f>
        <v/>
      </c>
      <c r="C376" s="79">
        <f t="shared" si="21"/>
        <v>0</v>
      </c>
      <c r="D376" s="92" t="str">
        <f t="shared" si="20"/>
        <v/>
      </c>
      <c r="E376"/>
      <c r="F376"/>
      <c r="G376"/>
      <c r="H376"/>
      <c r="I376"/>
      <c r="J376"/>
      <c r="K376"/>
      <c r="L376" s="93" t="str">
        <f>IFERROR(VLOOKUP(F376,Matrix!B:X,11,FALSE)-VLOOKUP(H376,Matrix!B:X,11,FALSE),"")</f>
        <v/>
      </c>
      <c r="M376" s="94" t="str">
        <f>IFERROR(VLOOKUP(F376,Matrix!B:H,7,FALSE)-VLOOKUP(H376,Matrix!B:H,7,FALSE),"")</f>
        <v/>
      </c>
      <c r="N376" s="95" t="str">
        <f>IFERROR(VLOOKUP(F376,Matrix!B:E,2,FALSE)-VLOOKUP(H376,Matrix!B:E,2,FALSE),"")</f>
        <v/>
      </c>
      <c r="O376" s="96" t="str">
        <f>IFERROR(VLOOKUP(F376,Matrix!B:X,14,FALSE)-VLOOKUP(H376,Matrix!B:X,14,FALSE),"")</f>
        <v/>
      </c>
      <c r="P376" s="96" t="str">
        <f>IFERROR(VLOOKUP(F376,Matrix!B:X,15,FALSE)-VLOOKUP(H376,Matrix!B:X,15,FALSE),"")</f>
        <v/>
      </c>
      <c r="Q376" s="97">
        <f t="shared" si="22"/>
        <v>0</v>
      </c>
      <c r="R376" s="97" t="str">
        <f>IFERROR(VLOOKUP(E376&amp;F376,Data!A:F,6,FALSE),"")</f>
        <v/>
      </c>
      <c r="S376" s="98">
        <f t="shared" si="23"/>
        <v>0</v>
      </c>
      <c r="T376" s="97" t="str">
        <f>IFERROR(VLOOKUP(E376&amp;H376,Data!A:F,6,FALSE),"")</f>
        <v/>
      </c>
    </row>
    <row r="377" spans="1:20" x14ac:dyDescent="0.25">
      <c r="A377" s="91" t="str">
        <f>IFERROR(AVERAGE(VLOOKUP(F377,Matrix!B:D,2,FALSE),VLOOKUP(H377,Matrix!B:D,3,FALSE)),"")</f>
        <v/>
      </c>
      <c r="B377" s="91" t="str">
        <f>IFERROR(AVERAGE(VLOOKUP(H377,Matrix!B:D,2,FALSE),VLOOKUP(F377,Matrix!B:D,3,FALSE)),"")</f>
        <v/>
      </c>
      <c r="C377" s="79">
        <f t="shared" si="21"/>
        <v>0</v>
      </c>
      <c r="D377" s="92" t="str">
        <f t="shared" si="20"/>
        <v/>
      </c>
      <c r="E377"/>
      <c r="F377"/>
      <c r="G377"/>
      <c r="H377"/>
      <c r="I377"/>
      <c r="J377"/>
      <c r="K377"/>
      <c r="L377" s="93" t="str">
        <f>IFERROR(VLOOKUP(F377,Matrix!B:X,11,FALSE)-VLOOKUP(H377,Matrix!B:X,11,FALSE),"")</f>
        <v/>
      </c>
      <c r="M377" s="94" t="str">
        <f>IFERROR(VLOOKUP(F377,Matrix!B:H,7,FALSE)-VLOOKUP(H377,Matrix!B:H,7,FALSE),"")</f>
        <v/>
      </c>
      <c r="N377" s="95" t="str">
        <f>IFERROR(VLOOKUP(F377,Matrix!B:E,2,FALSE)-VLOOKUP(H377,Matrix!B:E,2,FALSE),"")</f>
        <v/>
      </c>
      <c r="O377" s="96" t="str">
        <f>IFERROR(VLOOKUP(F377,Matrix!B:X,14,FALSE)-VLOOKUP(H377,Matrix!B:X,14,FALSE),"")</f>
        <v/>
      </c>
      <c r="P377" s="96" t="str">
        <f>IFERROR(VLOOKUP(F377,Matrix!B:X,15,FALSE)-VLOOKUP(H377,Matrix!B:X,15,FALSE),"")</f>
        <v/>
      </c>
      <c r="Q377" s="97">
        <f t="shared" si="22"/>
        <v>0</v>
      </c>
      <c r="R377" s="97" t="str">
        <f>IFERROR(VLOOKUP(E377&amp;F377,Data!A:F,6,FALSE),"")</f>
        <v/>
      </c>
      <c r="S377" s="98">
        <f t="shared" si="23"/>
        <v>0</v>
      </c>
      <c r="T377" s="97" t="str">
        <f>IFERROR(VLOOKUP(E377&amp;H377,Data!A:F,6,FALSE),"")</f>
        <v/>
      </c>
    </row>
    <row r="378" spans="1:20" x14ac:dyDescent="0.25">
      <c r="A378" s="91" t="str">
        <f>IFERROR(AVERAGE(VLOOKUP(F378,Matrix!B:D,2,FALSE),VLOOKUP(H378,Matrix!B:D,3,FALSE)),"")</f>
        <v/>
      </c>
      <c r="B378" s="91" t="str">
        <f>IFERROR(AVERAGE(VLOOKUP(H378,Matrix!B:D,2,FALSE),VLOOKUP(F378,Matrix!B:D,3,FALSE)),"")</f>
        <v/>
      </c>
      <c r="C378" s="79">
        <f t="shared" si="21"/>
        <v>0</v>
      </c>
      <c r="D378" s="92" t="str">
        <f t="shared" si="20"/>
        <v/>
      </c>
      <c r="E378"/>
      <c r="F378"/>
      <c r="G378"/>
      <c r="H378"/>
      <c r="I378"/>
      <c r="J378"/>
      <c r="K378"/>
      <c r="L378" s="93" t="str">
        <f>IFERROR(VLOOKUP(F378,Matrix!B:X,11,FALSE)-VLOOKUP(H378,Matrix!B:X,11,FALSE),"")</f>
        <v/>
      </c>
      <c r="M378" s="94" t="str">
        <f>IFERROR(VLOOKUP(F378,Matrix!B:H,7,FALSE)-VLOOKUP(H378,Matrix!B:H,7,FALSE),"")</f>
        <v/>
      </c>
      <c r="N378" s="95" t="str">
        <f>IFERROR(VLOOKUP(F378,Matrix!B:E,2,FALSE)-VLOOKUP(H378,Matrix!B:E,2,FALSE),"")</f>
        <v/>
      </c>
      <c r="O378" s="96" t="str">
        <f>IFERROR(VLOOKUP(F378,Matrix!B:X,14,FALSE)-VLOOKUP(H378,Matrix!B:X,14,FALSE),"")</f>
        <v/>
      </c>
      <c r="P378" s="96" t="str">
        <f>IFERROR(VLOOKUP(F378,Matrix!B:X,15,FALSE)-VLOOKUP(H378,Matrix!B:X,15,FALSE),"")</f>
        <v/>
      </c>
      <c r="Q378" s="97">
        <f t="shared" si="22"/>
        <v>0</v>
      </c>
      <c r="R378" s="97" t="str">
        <f>IFERROR(VLOOKUP(E378&amp;F378,Data!A:F,6,FALSE),"")</f>
        <v/>
      </c>
      <c r="S378" s="98">
        <f t="shared" si="23"/>
        <v>0</v>
      </c>
      <c r="T378" s="97" t="str">
        <f>IFERROR(VLOOKUP(E378&amp;H378,Data!A:F,6,FALSE),"")</f>
        <v/>
      </c>
    </row>
    <row r="379" spans="1:20" x14ac:dyDescent="0.25">
      <c r="A379" s="91" t="str">
        <f>IFERROR(AVERAGE(VLOOKUP(F379,Matrix!B:D,2,FALSE),VLOOKUP(H379,Matrix!B:D,3,FALSE)),"")</f>
        <v/>
      </c>
      <c r="B379" s="91" t="str">
        <f>IFERROR(AVERAGE(VLOOKUP(H379,Matrix!B:D,2,FALSE),VLOOKUP(F379,Matrix!B:D,3,FALSE)),"")</f>
        <v/>
      </c>
      <c r="C379" s="79">
        <f t="shared" si="21"/>
        <v>0</v>
      </c>
      <c r="D379" s="92" t="str">
        <f t="shared" si="20"/>
        <v/>
      </c>
      <c r="E379"/>
      <c r="F379"/>
      <c r="G379"/>
      <c r="H379"/>
      <c r="I379"/>
      <c r="J379"/>
      <c r="K379"/>
      <c r="L379" s="93" t="str">
        <f>IFERROR(VLOOKUP(F379,Matrix!B:X,11,FALSE)-VLOOKUP(H379,Matrix!B:X,11,FALSE),"")</f>
        <v/>
      </c>
      <c r="M379" s="94" t="str">
        <f>IFERROR(VLOOKUP(F379,Matrix!B:H,7,FALSE)-VLOOKUP(H379,Matrix!B:H,7,FALSE),"")</f>
        <v/>
      </c>
      <c r="N379" s="95" t="str">
        <f>IFERROR(VLOOKUP(F379,Matrix!B:E,2,FALSE)-VLOOKUP(H379,Matrix!B:E,2,FALSE),"")</f>
        <v/>
      </c>
      <c r="O379" s="96" t="str">
        <f>IFERROR(VLOOKUP(F379,Matrix!B:X,14,FALSE)-VLOOKUP(H379,Matrix!B:X,14,FALSE),"")</f>
        <v/>
      </c>
      <c r="P379" s="96" t="str">
        <f>IFERROR(VLOOKUP(F379,Matrix!B:X,15,FALSE)-VLOOKUP(H379,Matrix!B:X,15,FALSE),"")</f>
        <v/>
      </c>
      <c r="Q379" s="97">
        <f t="shared" si="22"/>
        <v>0</v>
      </c>
      <c r="R379" s="97" t="str">
        <f>IFERROR(VLOOKUP(E379&amp;F379,Data!A:F,6,FALSE),"")</f>
        <v/>
      </c>
      <c r="S379" s="98">
        <f t="shared" si="23"/>
        <v>0</v>
      </c>
      <c r="T379" s="97" t="str">
        <f>IFERROR(VLOOKUP(E379&amp;H379,Data!A:F,6,FALSE),"")</f>
        <v/>
      </c>
    </row>
    <row r="380" spans="1:20" x14ac:dyDescent="0.25">
      <c r="A380" s="91" t="str">
        <f>IFERROR(AVERAGE(VLOOKUP(F380,Matrix!B:D,2,FALSE),VLOOKUP(H380,Matrix!B:D,3,FALSE)),"")</f>
        <v/>
      </c>
      <c r="B380" s="91" t="str">
        <f>IFERROR(AVERAGE(VLOOKUP(H380,Matrix!B:D,2,FALSE),VLOOKUP(F380,Matrix!B:D,3,FALSE)),"")</f>
        <v/>
      </c>
      <c r="C380" s="79">
        <f t="shared" si="21"/>
        <v>0</v>
      </c>
      <c r="D380" s="92" t="str">
        <f t="shared" si="20"/>
        <v/>
      </c>
      <c r="E380"/>
      <c r="F380"/>
      <c r="G380"/>
      <c r="H380"/>
      <c r="I380"/>
      <c r="J380"/>
      <c r="K380"/>
      <c r="L380" s="93" t="str">
        <f>IFERROR(VLOOKUP(F380,Matrix!B:X,11,FALSE)-VLOOKUP(H380,Matrix!B:X,11,FALSE),"")</f>
        <v/>
      </c>
      <c r="M380" s="94" t="str">
        <f>IFERROR(VLOOKUP(F380,Matrix!B:H,7,FALSE)-VLOOKUP(H380,Matrix!B:H,7,FALSE),"")</f>
        <v/>
      </c>
      <c r="N380" s="95" t="str">
        <f>IFERROR(VLOOKUP(F380,Matrix!B:E,2,FALSE)-VLOOKUP(H380,Matrix!B:E,2,FALSE),"")</f>
        <v/>
      </c>
      <c r="O380" s="96" t="str">
        <f>IFERROR(VLOOKUP(F380,Matrix!B:X,14,FALSE)-VLOOKUP(H380,Matrix!B:X,14,FALSE),"")</f>
        <v/>
      </c>
      <c r="P380" s="96" t="str">
        <f>IFERROR(VLOOKUP(F380,Matrix!B:X,15,FALSE)-VLOOKUP(H380,Matrix!B:X,15,FALSE),"")</f>
        <v/>
      </c>
      <c r="Q380" s="97">
        <f t="shared" si="22"/>
        <v>0</v>
      </c>
      <c r="R380" s="97" t="str">
        <f>IFERROR(VLOOKUP(E380&amp;F380,Data!A:F,6,FALSE),"")</f>
        <v/>
      </c>
      <c r="S380" s="98">
        <f t="shared" si="23"/>
        <v>0</v>
      </c>
      <c r="T380" s="97" t="str">
        <f>IFERROR(VLOOKUP(E380&amp;H380,Data!A:F,6,FALSE),"")</f>
        <v/>
      </c>
    </row>
    <row r="381" spans="1:20" x14ac:dyDescent="0.25">
      <c r="A381" s="91" t="str">
        <f>IFERROR(AVERAGE(VLOOKUP(F381,Matrix!B:D,2,FALSE),VLOOKUP(H381,Matrix!B:D,3,FALSE)),"")</f>
        <v/>
      </c>
      <c r="B381" s="91" t="str">
        <f>IFERROR(AVERAGE(VLOOKUP(H381,Matrix!B:D,2,FALSE),VLOOKUP(F381,Matrix!B:D,3,FALSE)),"")</f>
        <v/>
      </c>
      <c r="C381" s="79">
        <f t="shared" si="21"/>
        <v>0</v>
      </c>
      <c r="D381" s="92" t="str">
        <f t="shared" si="20"/>
        <v/>
      </c>
      <c r="E381"/>
      <c r="F381"/>
      <c r="G381"/>
      <c r="H381"/>
      <c r="I381"/>
      <c r="J381"/>
      <c r="K381"/>
      <c r="L381" s="93" t="str">
        <f>IFERROR(VLOOKUP(F381,Matrix!B:X,11,FALSE)-VLOOKUP(H381,Matrix!B:X,11,FALSE),"")</f>
        <v/>
      </c>
      <c r="M381" s="94" t="str">
        <f>IFERROR(VLOOKUP(F381,Matrix!B:H,7,FALSE)-VLOOKUP(H381,Matrix!B:H,7,FALSE),"")</f>
        <v/>
      </c>
      <c r="N381" s="95" t="str">
        <f>IFERROR(VLOOKUP(F381,Matrix!B:E,2,FALSE)-VLOOKUP(H381,Matrix!B:E,2,FALSE),"")</f>
        <v/>
      </c>
      <c r="O381" s="96" t="str">
        <f>IFERROR(VLOOKUP(F381,Matrix!B:X,14,FALSE)-VLOOKUP(H381,Matrix!B:X,14,FALSE),"")</f>
        <v/>
      </c>
      <c r="P381" s="96" t="str">
        <f>IFERROR(VLOOKUP(F381,Matrix!B:X,15,FALSE)-VLOOKUP(H381,Matrix!B:X,15,FALSE),"")</f>
        <v/>
      </c>
      <c r="Q381" s="97">
        <f t="shared" si="22"/>
        <v>0</v>
      </c>
      <c r="R381" s="97" t="str">
        <f>IFERROR(VLOOKUP(E381&amp;F381,Data!A:F,6,FALSE),"")</f>
        <v/>
      </c>
      <c r="S381" s="98">
        <f t="shared" si="23"/>
        <v>0</v>
      </c>
      <c r="T381" s="97" t="str">
        <f>IFERROR(VLOOKUP(E381&amp;H381,Data!A:F,6,FALSE),"")</f>
        <v/>
      </c>
    </row>
    <row r="382" spans="1:20" x14ac:dyDescent="0.25">
      <c r="A382" s="91" t="str">
        <f>IFERROR(AVERAGE(VLOOKUP(F382,Matrix!B:D,2,FALSE),VLOOKUP(H382,Matrix!B:D,3,FALSE)),"")</f>
        <v/>
      </c>
      <c r="B382" s="91" t="str">
        <f>IFERROR(AVERAGE(VLOOKUP(H382,Matrix!B:D,2,FALSE),VLOOKUP(F382,Matrix!B:D,3,FALSE)),"")</f>
        <v/>
      </c>
      <c r="C382" s="79">
        <f t="shared" si="21"/>
        <v>0</v>
      </c>
      <c r="D382" s="92" t="str">
        <f t="shared" si="20"/>
        <v/>
      </c>
      <c r="E382"/>
      <c r="F382"/>
      <c r="G382"/>
      <c r="H382"/>
      <c r="I382"/>
      <c r="J382"/>
      <c r="K382"/>
      <c r="L382" s="93" t="str">
        <f>IFERROR(VLOOKUP(F382,Matrix!B:X,11,FALSE)-VLOOKUP(H382,Matrix!B:X,11,FALSE),"")</f>
        <v/>
      </c>
      <c r="M382" s="94" t="str">
        <f>IFERROR(VLOOKUP(F382,Matrix!B:H,7,FALSE)-VLOOKUP(H382,Matrix!B:H,7,FALSE),"")</f>
        <v/>
      </c>
      <c r="N382" s="95" t="str">
        <f>IFERROR(VLOOKUP(F382,Matrix!B:E,2,FALSE)-VLOOKUP(H382,Matrix!B:E,2,FALSE),"")</f>
        <v/>
      </c>
      <c r="O382" s="96" t="str">
        <f>IFERROR(VLOOKUP(F382,Matrix!B:X,14,FALSE)-VLOOKUP(H382,Matrix!B:X,14,FALSE),"")</f>
        <v/>
      </c>
      <c r="P382" s="96" t="str">
        <f>IFERROR(VLOOKUP(F382,Matrix!B:X,15,FALSE)-VLOOKUP(H382,Matrix!B:X,15,FALSE),"")</f>
        <v/>
      </c>
      <c r="Q382" s="97">
        <f t="shared" si="22"/>
        <v>0</v>
      </c>
      <c r="R382" s="97" t="str">
        <f>IFERROR(VLOOKUP(E382&amp;F382,Data!A:F,6,FALSE),"")</f>
        <v/>
      </c>
      <c r="S382" s="98">
        <f t="shared" si="23"/>
        <v>0</v>
      </c>
      <c r="T382" s="97" t="str">
        <f>IFERROR(VLOOKUP(E382&amp;H382,Data!A:F,6,FALSE),"")</f>
        <v/>
      </c>
    </row>
    <row r="383" spans="1:20" x14ac:dyDescent="0.25">
      <c r="A383" s="91" t="str">
        <f>IFERROR(AVERAGE(VLOOKUP(F383,Matrix!B:D,2,FALSE),VLOOKUP(H383,Matrix!B:D,3,FALSE)),"")</f>
        <v/>
      </c>
      <c r="B383" s="91" t="str">
        <f>IFERROR(AVERAGE(VLOOKUP(H383,Matrix!B:D,2,FALSE),VLOOKUP(F383,Matrix!B:D,3,FALSE)),"")</f>
        <v/>
      </c>
      <c r="C383" s="79">
        <f t="shared" si="21"/>
        <v>0</v>
      </c>
      <c r="D383" s="92" t="str">
        <f t="shared" si="20"/>
        <v/>
      </c>
      <c r="E383"/>
      <c r="F383"/>
      <c r="G383"/>
      <c r="H383"/>
      <c r="I383"/>
      <c r="J383"/>
      <c r="K383"/>
      <c r="L383" s="93" t="str">
        <f>IFERROR(VLOOKUP(F383,Matrix!B:X,11,FALSE)-VLOOKUP(H383,Matrix!B:X,11,FALSE),"")</f>
        <v/>
      </c>
      <c r="M383" s="94" t="str">
        <f>IFERROR(VLOOKUP(F383,Matrix!B:H,7,FALSE)-VLOOKUP(H383,Matrix!B:H,7,FALSE),"")</f>
        <v/>
      </c>
      <c r="N383" s="95" t="str">
        <f>IFERROR(VLOOKUP(F383,Matrix!B:E,2,FALSE)-VLOOKUP(H383,Matrix!B:E,2,FALSE),"")</f>
        <v/>
      </c>
      <c r="O383" s="96" t="str">
        <f>IFERROR(VLOOKUP(F383,Matrix!B:X,14,FALSE)-VLOOKUP(H383,Matrix!B:X,14,FALSE),"")</f>
        <v/>
      </c>
      <c r="P383" s="96" t="str">
        <f>IFERROR(VLOOKUP(F383,Matrix!B:X,15,FALSE)-VLOOKUP(H383,Matrix!B:X,15,FALSE),"")</f>
        <v/>
      </c>
      <c r="Q383" s="97">
        <f t="shared" si="22"/>
        <v>0</v>
      </c>
      <c r="R383" s="97" t="str">
        <f>IFERROR(VLOOKUP(E383&amp;F383,Data!A:F,6,FALSE),"")</f>
        <v/>
      </c>
      <c r="S383" s="98">
        <f t="shared" si="23"/>
        <v>0</v>
      </c>
      <c r="T383" s="97" t="str">
        <f>IFERROR(VLOOKUP(E383&amp;H383,Data!A:F,6,FALSE),"")</f>
        <v/>
      </c>
    </row>
    <row r="384" spans="1:20" x14ac:dyDescent="0.25">
      <c r="A384" s="91" t="str">
        <f>IFERROR(AVERAGE(VLOOKUP(F384,Matrix!B:D,2,FALSE),VLOOKUP(H384,Matrix!B:D,3,FALSE)),"")</f>
        <v/>
      </c>
      <c r="B384" s="91" t="str">
        <f>IFERROR(AVERAGE(VLOOKUP(H384,Matrix!B:D,2,FALSE),VLOOKUP(F384,Matrix!B:D,3,FALSE)),"")</f>
        <v/>
      </c>
      <c r="C384" s="79">
        <f t="shared" si="21"/>
        <v>0</v>
      </c>
      <c r="D384" s="92" t="str">
        <f t="shared" si="20"/>
        <v/>
      </c>
      <c r="E384"/>
      <c r="F384"/>
      <c r="G384"/>
      <c r="H384"/>
      <c r="I384"/>
      <c r="J384"/>
      <c r="K384"/>
      <c r="L384" s="93" t="str">
        <f>IFERROR(VLOOKUP(F384,Matrix!B:X,11,FALSE)-VLOOKUP(H384,Matrix!B:X,11,FALSE),"")</f>
        <v/>
      </c>
      <c r="M384" s="94" t="str">
        <f>IFERROR(VLOOKUP(F384,Matrix!B:H,7,FALSE)-VLOOKUP(H384,Matrix!B:H,7,FALSE),"")</f>
        <v/>
      </c>
      <c r="N384" s="95" t="str">
        <f>IFERROR(VLOOKUP(F384,Matrix!B:E,2,FALSE)-VLOOKUP(H384,Matrix!B:E,2,FALSE),"")</f>
        <v/>
      </c>
      <c r="O384" s="96" t="str">
        <f>IFERROR(VLOOKUP(F384,Matrix!B:X,14,FALSE)-VLOOKUP(H384,Matrix!B:X,14,FALSE),"")</f>
        <v/>
      </c>
      <c r="P384" s="96" t="str">
        <f>IFERROR(VLOOKUP(F384,Matrix!B:X,15,FALSE)-VLOOKUP(H384,Matrix!B:X,15,FALSE),"")</f>
        <v/>
      </c>
      <c r="Q384" s="97">
        <f t="shared" si="22"/>
        <v>0</v>
      </c>
      <c r="R384" s="97" t="str">
        <f>IFERROR(VLOOKUP(E384&amp;F384,Data!A:F,6,FALSE),"")</f>
        <v/>
      </c>
      <c r="S384" s="98">
        <f t="shared" si="23"/>
        <v>0</v>
      </c>
      <c r="T384" s="97" t="str">
        <f>IFERROR(VLOOKUP(E384&amp;H384,Data!A:F,6,FALSE),"")</f>
        <v/>
      </c>
    </row>
    <row r="385" spans="1:20" x14ac:dyDescent="0.25">
      <c r="A385" s="91" t="str">
        <f>IFERROR(AVERAGE(VLOOKUP(F385,Matrix!B:D,2,FALSE),VLOOKUP(H385,Matrix!B:D,3,FALSE)),"")</f>
        <v/>
      </c>
      <c r="B385" s="91" t="str">
        <f>IFERROR(AVERAGE(VLOOKUP(H385,Matrix!B:D,2,FALSE),VLOOKUP(F385,Matrix!B:D,3,FALSE)),"")</f>
        <v/>
      </c>
      <c r="C385" s="79">
        <f t="shared" si="21"/>
        <v>0</v>
      </c>
      <c r="D385" s="92" t="str">
        <f t="shared" si="20"/>
        <v/>
      </c>
      <c r="E385"/>
      <c r="F385"/>
      <c r="G385"/>
      <c r="H385"/>
      <c r="I385"/>
      <c r="J385"/>
      <c r="K385"/>
      <c r="L385" s="93" t="str">
        <f>IFERROR(VLOOKUP(F385,Matrix!B:X,11,FALSE)-VLOOKUP(H385,Matrix!B:X,11,FALSE),"")</f>
        <v/>
      </c>
      <c r="M385" s="94" t="str">
        <f>IFERROR(VLOOKUP(F385,Matrix!B:H,7,FALSE)-VLOOKUP(H385,Matrix!B:H,7,FALSE),"")</f>
        <v/>
      </c>
      <c r="N385" s="95" t="str">
        <f>IFERROR(VLOOKUP(F385,Matrix!B:E,2,FALSE)-VLOOKUP(H385,Matrix!B:E,2,FALSE),"")</f>
        <v/>
      </c>
      <c r="O385" s="96" t="str">
        <f>IFERROR(VLOOKUP(F385,Matrix!B:X,14,FALSE)-VLOOKUP(H385,Matrix!B:X,14,FALSE),"")</f>
        <v/>
      </c>
      <c r="P385" s="96" t="str">
        <f>IFERROR(VLOOKUP(F385,Matrix!B:X,15,FALSE)-VLOOKUP(H385,Matrix!B:X,15,FALSE),"")</f>
        <v/>
      </c>
      <c r="Q385" s="97">
        <f t="shared" si="22"/>
        <v>0</v>
      </c>
      <c r="R385" s="97" t="str">
        <f>IFERROR(VLOOKUP(E385&amp;F385,Data!A:F,6,FALSE),"")</f>
        <v/>
      </c>
      <c r="S385" s="98">
        <f t="shared" si="23"/>
        <v>0</v>
      </c>
      <c r="T385" s="97" t="str">
        <f>IFERROR(VLOOKUP(E385&amp;H385,Data!A:F,6,FALSE),"")</f>
        <v/>
      </c>
    </row>
    <row r="386" spans="1:20" x14ac:dyDescent="0.25">
      <c r="A386" s="91" t="str">
        <f>IFERROR(AVERAGE(VLOOKUP(F386,Matrix!B:D,2,FALSE),VLOOKUP(H386,Matrix!B:D,3,FALSE)),"")</f>
        <v/>
      </c>
      <c r="B386" s="91" t="str">
        <f>IFERROR(AVERAGE(VLOOKUP(H386,Matrix!B:D,2,FALSE),VLOOKUP(F386,Matrix!B:D,3,FALSE)),"")</f>
        <v/>
      </c>
      <c r="C386" s="79">
        <f t="shared" si="21"/>
        <v>0</v>
      </c>
      <c r="D386" s="92" t="str">
        <f t="shared" si="20"/>
        <v/>
      </c>
      <c r="E386"/>
      <c r="F386"/>
      <c r="G386"/>
      <c r="H386"/>
      <c r="I386"/>
      <c r="J386"/>
      <c r="K386"/>
      <c r="L386" s="93" t="str">
        <f>IFERROR(VLOOKUP(F386,Matrix!B:X,11,FALSE)-VLOOKUP(H386,Matrix!B:X,11,FALSE),"")</f>
        <v/>
      </c>
      <c r="M386" s="94" t="str">
        <f>IFERROR(VLOOKUP(F386,Matrix!B:H,7,FALSE)-VLOOKUP(H386,Matrix!B:H,7,FALSE),"")</f>
        <v/>
      </c>
      <c r="N386" s="95" t="str">
        <f>IFERROR(VLOOKUP(F386,Matrix!B:E,2,FALSE)-VLOOKUP(H386,Matrix!B:E,2,FALSE),"")</f>
        <v/>
      </c>
      <c r="O386" s="96" t="str">
        <f>IFERROR(VLOOKUP(F386,Matrix!B:X,14,FALSE)-VLOOKUP(H386,Matrix!B:X,14,FALSE),"")</f>
        <v/>
      </c>
      <c r="P386" s="96" t="str">
        <f>IFERROR(VLOOKUP(F386,Matrix!B:X,15,FALSE)-VLOOKUP(H386,Matrix!B:X,15,FALSE),"")</f>
        <v/>
      </c>
      <c r="Q386" s="97">
        <f t="shared" si="22"/>
        <v>0</v>
      </c>
      <c r="R386" s="97" t="str">
        <f>IFERROR(VLOOKUP(E386&amp;F386,Data!A:F,6,FALSE),"")</f>
        <v/>
      </c>
      <c r="S386" s="98">
        <f t="shared" si="23"/>
        <v>0</v>
      </c>
      <c r="T386" s="97" t="str">
        <f>IFERROR(VLOOKUP(E386&amp;H386,Data!A:F,6,FALSE),"")</f>
        <v/>
      </c>
    </row>
    <row r="387" spans="1:20" x14ac:dyDescent="0.25">
      <c r="A387" s="91" t="str">
        <f>IFERROR(AVERAGE(VLOOKUP(F387,Matrix!B:D,2,FALSE),VLOOKUP(H387,Matrix!B:D,3,FALSE)),"")</f>
        <v/>
      </c>
      <c r="B387" s="91" t="str">
        <f>IFERROR(AVERAGE(VLOOKUP(H387,Matrix!B:D,2,FALSE),VLOOKUP(F387,Matrix!B:D,3,FALSE)),"")</f>
        <v/>
      </c>
      <c r="C387" s="79">
        <f t="shared" si="21"/>
        <v>0</v>
      </c>
      <c r="D387" s="92" t="str">
        <f t="shared" si="20"/>
        <v/>
      </c>
      <c r="E387"/>
      <c r="F387"/>
      <c r="G387"/>
      <c r="H387"/>
      <c r="I387"/>
      <c r="J387"/>
      <c r="K387"/>
      <c r="L387" s="93" t="str">
        <f>IFERROR(VLOOKUP(F387,Matrix!B:X,11,FALSE)-VLOOKUP(H387,Matrix!B:X,11,FALSE),"")</f>
        <v/>
      </c>
      <c r="M387" s="94" t="str">
        <f>IFERROR(VLOOKUP(F387,Matrix!B:H,7,FALSE)-VLOOKUP(H387,Matrix!B:H,7,FALSE),"")</f>
        <v/>
      </c>
      <c r="N387" s="95" t="str">
        <f>IFERROR(VLOOKUP(F387,Matrix!B:E,2,FALSE)-VLOOKUP(H387,Matrix!B:E,2,FALSE),"")</f>
        <v/>
      </c>
      <c r="O387" s="96" t="str">
        <f>IFERROR(VLOOKUP(F387,Matrix!B:X,14,FALSE)-VLOOKUP(H387,Matrix!B:X,14,FALSE),"")</f>
        <v/>
      </c>
      <c r="P387" s="96" t="str">
        <f>IFERROR(VLOOKUP(F387,Matrix!B:X,15,FALSE)-VLOOKUP(H387,Matrix!B:X,15,FALSE),"")</f>
        <v/>
      </c>
      <c r="Q387" s="97">
        <f t="shared" si="22"/>
        <v>0</v>
      </c>
      <c r="R387" s="97" t="str">
        <f>IFERROR(VLOOKUP(E387&amp;F387,Data!A:F,6,FALSE),"")</f>
        <v/>
      </c>
      <c r="S387" s="98">
        <f t="shared" si="23"/>
        <v>0</v>
      </c>
      <c r="T387" s="97" t="str">
        <f>IFERROR(VLOOKUP(E387&amp;H387,Data!A:F,6,FALSE),"")</f>
        <v/>
      </c>
    </row>
    <row r="388" spans="1:20" x14ac:dyDescent="0.25">
      <c r="A388" s="91" t="str">
        <f>IFERROR(AVERAGE(VLOOKUP(F388,Matrix!B:D,2,FALSE),VLOOKUP(H388,Matrix!B:D,3,FALSE)),"")</f>
        <v/>
      </c>
      <c r="B388" s="91" t="str">
        <f>IFERROR(AVERAGE(VLOOKUP(H388,Matrix!B:D,2,FALSE),VLOOKUP(F388,Matrix!B:D,3,FALSE)),"")</f>
        <v/>
      </c>
      <c r="C388" s="79">
        <f t="shared" si="21"/>
        <v>0</v>
      </c>
      <c r="D388" s="92" t="str">
        <f t="shared" si="20"/>
        <v/>
      </c>
      <c r="E388"/>
      <c r="F388"/>
      <c r="G388"/>
      <c r="H388"/>
      <c r="I388"/>
      <c r="J388"/>
      <c r="K388"/>
      <c r="L388" s="93" t="str">
        <f>IFERROR(VLOOKUP(F388,Matrix!B:X,11,FALSE)-VLOOKUP(H388,Matrix!B:X,11,FALSE),"")</f>
        <v/>
      </c>
      <c r="M388" s="94" t="str">
        <f>IFERROR(VLOOKUP(F388,Matrix!B:H,7,FALSE)-VLOOKUP(H388,Matrix!B:H,7,FALSE),"")</f>
        <v/>
      </c>
      <c r="N388" s="95" t="str">
        <f>IFERROR(VLOOKUP(F388,Matrix!B:E,2,FALSE)-VLOOKUP(H388,Matrix!B:E,2,FALSE),"")</f>
        <v/>
      </c>
      <c r="O388" s="96" t="str">
        <f>IFERROR(VLOOKUP(F388,Matrix!B:X,14,FALSE)-VLOOKUP(H388,Matrix!B:X,14,FALSE),"")</f>
        <v/>
      </c>
      <c r="P388" s="96" t="str">
        <f>IFERROR(VLOOKUP(F388,Matrix!B:X,15,FALSE)-VLOOKUP(H388,Matrix!B:X,15,FALSE),"")</f>
        <v/>
      </c>
      <c r="Q388" s="97">
        <f t="shared" si="22"/>
        <v>0</v>
      </c>
      <c r="R388" s="97" t="str">
        <f>IFERROR(VLOOKUP(E388&amp;F388,Data!A:F,6,FALSE),"")</f>
        <v/>
      </c>
      <c r="S388" s="98">
        <f t="shared" si="23"/>
        <v>0</v>
      </c>
      <c r="T388" s="97" t="str">
        <f>IFERROR(VLOOKUP(E388&amp;H388,Data!A:F,6,FALSE),"")</f>
        <v/>
      </c>
    </row>
    <row r="389" spans="1:20" x14ac:dyDescent="0.25">
      <c r="A389" s="91" t="str">
        <f>IFERROR(AVERAGE(VLOOKUP(F389,Matrix!B:D,2,FALSE),VLOOKUP(H389,Matrix!B:D,3,FALSE)),"")</f>
        <v/>
      </c>
      <c r="B389" s="91" t="str">
        <f>IFERROR(AVERAGE(VLOOKUP(H389,Matrix!B:D,2,FALSE),VLOOKUP(F389,Matrix!B:D,3,FALSE)),"")</f>
        <v/>
      </c>
      <c r="C389" s="79">
        <f t="shared" si="21"/>
        <v>0</v>
      </c>
      <c r="D389" s="92" t="str">
        <f t="shared" si="20"/>
        <v/>
      </c>
      <c r="E389"/>
      <c r="F389"/>
      <c r="G389"/>
      <c r="H389"/>
      <c r="I389"/>
      <c r="J389"/>
      <c r="K389"/>
      <c r="L389" s="93" t="str">
        <f>IFERROR(VLOOKUP(F389,Matrix!B:X,11,FALSE)-VLOOKUP(H389,Matrix!B:X,11,FALSE),"")</f>
        <v/>
      </c>
      <c r="M389" s="94" t="str">
        <f>IFERROR(VLOOKUP(F389,Matrix!B:H,7,FALSE)-VLOOKUP(H389,Matrix!B:H,7,FALSE),"")</f>
        <v/>
      </c>
      <c r="N389" s="95" t="str">
        <f>IFERROR(VLOOKUP(F389,Matrix!B:E,2,FALSE)-VLOOKUP(H389,Matrix!B:E,2,FALSE),"")</f>
        <v/>
      </c>
      <c r="O389" s="96" t="str">
        <f>IFERROR(VLOOKUP(F389,Matrix!B:X,14,FALSE)-VLOOKUP(H389,Matrix!B:X,14,FALSE),"")</f>
        <v/>
      </c>
      <c r="P389" s="96" t="str">
        <f>IFERROR(VLOOKUP(F389,Matrix!B:X,15,FALSE)-VLOOKUP(H389,Matrix!B:X,15,FALSE),"")</f>
        <v/>
      </c>
      <c r="Q389" s="97">
        <f t="shared" si="22"/>
        <v>0</v>
      </c>
      <c r="R389" s="97" t="str">
        <f>IFERROR(VLOOKUP(E389&amp;F389,Data!A:F,6,FALSE),"")</f>
        <v/>
      </c>
      <c r="S389" s="98">
        <f t="shared" si="23"/>
        <v>0</v>
      </c>
      <c r="T389" s="97" t="str">
        <f>IFERROR(VLOOKUP(E389&amp;H389,Data!A:F,6,FALSE),"")</f>
        <v/>
      </c>
    </row>
    <row r="390" spans="1:20" x14ac:dyDescent="0.25">
      <c r="A390" s="91" t="str">
        <f>IFERROR(AVERAGE(VLOOKUP(F390,Matrix!B:D,2,FALSE),VLOOKUP(H390,Matrix!B:D,3,FALSE)),"")</f>
        <v/>
      </c>
      <c r="B390" s="91" t="str">
        <f>IFERROR(AVERAGE(VLOOKUP(H390,Matrix!B:D,2,FALSE),VLOOKUP(F390,Matrix!B:D,3,FALSE)),"")</f>
        <v/>
      </c>
      <c r="C390" s="79">
        <f t="shared" si="21"/>
        <v>0</v>
      </c>
      <c r="D390" s="92" t="str">
        <f t="shared" ref="D390:D453" si="24">IFERROR((L390/MAX(L:L)*_MOVw)+(M390/MAX(M:M)*_WINw)+(N390/MAX(N:N)*_PPGw)+(O390/MAX(O:O)*_ORw)+(P390/MAX(P:P)*_DRw),"")</f>
        <v/>
      </c>
      <c r="E390"/>
      <c r="F390"/>
      <c r="G390"/>
      <c r="H390"/>
      <c r="I390"/>
      <c r="J390"/>
      <c r="K390"/>
      <c r="L390" s="93" t="str">
        <f>IFERROR(VLOOKUP(F390,Matrix!B:X,11,FALSE)-VLOOKUP(H390,Matrix!B:X,11,FALSE),"")</f>
        <v/>
      </c>
      <c r="M390" s="94" t="str">
        <f>IFERROR(VLOOKUP(F390,Matrix!B:H,7,FALSE)-VLOOKUP(H390,Matrix!B:H,7,FALSE),"")</f>
        <v/>
      </c>
      <c r="N390" s="95" t="str">
        <f>IFERROR(VLOOKUP(F390,Matrix!B:E,2,FALSE)-VLOOKUP(H390,Matrix!B:E,2,FALSE),"")</f>
        <v/>
      </c>
      <c r="O390" s="96" t="str">
        <f>IFERROR(VLOOKUP(F390,Matrix!B:X,14,FALSE)-VLOOKUP(H390,Matrix!B:X,14,FALSE),"")</f>
        <v/>
      </c>
      <c r="P390" s="96" t="str">
        <f>IFERROR(VLOOKUP(F390,Matrix!B:X,15,FALSE)-VLOOKUP(H390,Matrix!B:X,15,FALSE),"")</f>
        <v/>
      </c>
      <c r="Q390" s="97">
        <f t="shared" si="22"/>
        <v>0</v>
      </c>
      <c r="R390" s="97" t="str">
        <f>IFERROR(VLOOKUP(E390&amp;F390,Data!A:F,6,FALSE),"")</f>
        <v/>
      </c>
      <c r="S390" s="98">
        <f t="shared" si="23"/>
        <v>0</v>
      </c>
      <c r="T390" s="97" t="str">
        <f>IFERROR(VLOOKUP(E390&amp;H390,Data!A:F,6,FALSE),"")</f>
        <v/>
      </c>
    </row>
    <row r="391" spans="1:20" x14ac:dyDescent="0.25">
      <c r="A391" s="91" t="str">
        <f>IFERROR(AVERAGE(VLOOKUP(F391,Matrix!B:D,2,FALSE),VLOOKUP(H391,Matrix!B:D,3,FALSE)),"")</f>
        <v/>
      </c>
      <c r="B391" s="91" t="str">
        <f>IFERROR(AVERAGE(VLOOKUP(H391,Matrix!B:D,2,FALSE),VLOOKUP(F391,Matrix!B:D,3,FALSE)),"")</f>
        <v/>
      </c>
      <c r="C391" s="79">
        <f t="shared" ref="C391:C454" si="25">IFERROR(IF(AND(D391&gt;0,R391&gt;T391),"Yes",IF(AND(D391&gt;0,R391&lt;T391),"No",IF(AND(D391&lt;0,R391&lt;T391),"Yes",IF(AND(D391&lt;0,R391&gt;T391),"No",0)))),"")</f>
        <v>0</v>
      </c>
      <c r="D391" s="92" t="str">
        <f t="shared" si="24"/>
        <v/>
      </c>
      <c r="E391"/>
      <c r="F391"/>
      <c r="G391"/>
      <c r="H391"/>
      <c r="I391"/>
      <c r="J391"/>
      <c r="K391"/>
      <c r="L391" s="93" t="str">
        <f>IFERROR(VLOOKUP(F391,Matrix!B:X,11,FALSE)-VLOOKUP(H391,Matrix!B:X,11,FALSE),"")</f>
        <v/>
      </c>
      <c r="M391" s="94" t="str">
        <f>IFERROR(VLOOKUP(F391,Matrix!B:H,7,FALSE)-VLOOKUP(H391,Matrix!B:H,7,FALSE),"")</f>
        <v/>
      </c>
      <c r="N391" s="95" t="str">
        <f>IFERROR(VLOOKUP(F391,Matrix!B:E,2,FALSE)-VLOOKUP(H391,Matrix!B:E,2,FALSE),"")</f>
        <v/>
      </c>
      <c r="O391" s="96" t="str">
        <f>IFERROR(VLOOKUP(F391,Matrix!B:X,14,FALSE)-VLOOKUP(H391,Matrix!B:X,14,FALSE),"")</f>
        <v/>
      </c>
      <c r="P391" s="96" t="str">
        <f>IFERROR(VLOOKUP(F391,Matrix!B:X,15,FALSE)-VLOOKUP(H391,Matrix!B:X,15,FALSE),"")</f>
        <v/>
      </c>
      <c r="Q391" s="97">
        <f t="shared" ref="Q391:Q454" si="26">F391</f>
        <v>0</v>
      </c>
      <c r="R391" s="97" t="str">
        <f>IFERROR(VLOOKUP(E391&amp;F391,Data!A:F,6,FALSE),"")</f>
        <v/>
      </c>
      <c r="S391" s="98">
        <f t="shared" ref="S391:S454" si="27">H391</f>
        <v>0</v>
      </c>
      <c r="T391" s="97" t="str">
        <f>IFERROR(VLOOKUP(E391&amp;H391,Data!A:F,6,FALSE),"")</f>
        <v/>
      </c>
    </row>
    <row r="392" spans="1:20" x14ac:dyDescent="0.25">
      <c r="A392" s="91" t="str">
        <f>IFERROR(AVERAGE(VLOOKUP(F392,Matrix!B:D,2,FALSE),VLOOKUP(H392,Matrix!B:D,3,FALSE)),"")</f>
        <v/>
      </c>
      <c r="B392" s="91" t="str">
        <f>IFERROR(AVERAGE(VLOOKUP(H392,Matrix!B:D,2,FALSE),VLOOKUP(F392,Matrix!B:D,3,FALSE)),"")</f>
        <v/>
      </c>
      <c r="C392" s="79">
        <f t="shared" si="25"/>
        <v>0</v>
      </c>
      <c r="D392" s="92" t="str">
        <f t="shared" si="24"/>
        <v/>
      </c>
      <c r="E392"/>
      <c r="F392"/>
      <c r="G392"/>
      <c r="H392"/>
      <c r="I392"/>
      <c r="J392"/>
      <c r="K392"/>
      <c r="L392" s="93" t="str">
        <f>IFERROR(VLOOKUP(F392,Matrix!B:X,11,FALSE)-VLOOKUP(H392,Matrix!B:X,11,FALSE),"")</f>
        <v/>
      </c>
      <c r="M392" s="94" t="str">
        <f>IFERROR(VLOOKUP(F392,Matrix!B:H,7,FALSE)-VLOOKUP(H392,Matrix!B:H,7,FALSE),"")</f>
        <v/>
      </c>
      <c r="N392" s="95" t="str">
        <f>IFERROR(VLOOKUP(F392,Matrix!B:E,2,FALSE)-VLOOKUP(H392,Matrix!B:E,2,FALSE),"")</f>
        <v/>
      </c>
      <c r="O392" s="96" t="str">
        <f>IFERROR(VLOOKUP(F392,Matrix!B:X,14,FALSE)-VLOOKUP(H392,Matrix!B:X,14,FALSE),"")</f>
        <v/>
      </c>
      <c r="P392" s="96" t="str">
        <f>IFERROR(VLOOKUP(F392,Matrix!B:X,15,FALSE)-VLOOKUP(H392,Matrix!B:X,15,FALSE),"")</f>
        <v/>
      </c>
      <c r="Q392" s="97">
        <f t="shared" si="26"/>
        <v>0</v>
      </c>
      <c r="R392" s="97" t="str">
        <f>IFERROR(VLOOKUP(E392&amp;F392,Data!A:F,6,FALSE),"")</f>
        <v/>
      </c>
      <c r="S392" s="98">
        <f t="shared" si="27"/>
        <v>0</v>
      </c>
      <c r="T392" s="97" t="str">
        <f>IFERROR(VLOOKUP(E392&amp;H392,Data!A:F,6,FALSE),"")</f>
        <v/>
      </c>
    </row>
    <row r="393" spans="1:20" x14ac:dyDescent="0.25">
      <c r="A393" s="91" t="str">
        <f>IFERROR(AVERAGE(VLOOKUP(F393,Matrix!B:D,2,FALSE),VLOOKUP(H393,Matrix!B:D,3,FALSE)),"")</f>
        <v/>
      </c>
      <c r="B393" s="91" t="str">
        <f>IFERROR(AVERAGE(VLOOKUP(H393,Matrix!B:D,2,FALSE),VLOOKUP(F393,Matrix!B:D,3,FALSE)),"")</f>
        <v/>
      </c>
      <c r="C393" s="79">
        <f t="shared" si="25"/>
        <v>0</v>
      </c>
      <c r="D393" s="92" t="str">
        <f t="shared" si="24"/>
        <v/>
      </c>
      <c r="E393"/>
      <c r="F393"/>
      <c r="G393"/>
      <c r="H393"/>
      <c r="I393"/>
      <c r="J393"/>
      <c r="K393"/>
      <c r="L393" s="93" t="str">
        <f>IFERROR(VLOOKUP(F393,Matrix!B:X,11,FALSE)-VLOOKUP(H393,Matrix!B:X,11,FALSE),"")</f>
        <v/>
      </c>
      <c r="M393" s="94" t="str">
        <f>IFERROR(VLOOKUP(F393,Matrix!B:H,7,FALSE)-VLOOKUP(H393,Matrix!B:H,7,FALSE),"")</f>
        <v/>
      </c>
      <c r="N393" s="95" t="str">
        <f>IFERROR(VLOOKUP(F393,Matrix!B:E,2,FALSE)-VLOOKUP(H393,Matrix!B:E,2,FALSE),"")</f>
        <v/>
      </c>
      <c r="O393" s="96" t="str">
        <f>IFERROR(VLOOKUP(F393,Matrix!B:X,14,FALSE)-VLOOKUP(H393,Matrix!B:X,14,FALSE),"")</f>
        <v/>
      </c>
      <c r="P393" s="96" t="str">
        <f>IFERROR(VLOOKUP(F393,Matrix!B:X,15,FALSE)-VLOOKUP(H393,Matrix!B:X,15,FALSE),"")</f>
        <v/>
      </c>
      <c r="Q393" s="97">
        <f t="shared" si="26"/>
        <v>0</v>
      </c>
      <c r="R393" s="97" t="str">
        <f>IFERROR(VLOOKUP(E393&amp;F393,Data!A:F,6,FALSE),"")</f>
        <v/>
      </c>
      <c r="S393" s="98">
        <f t="shared" si="27"/>
        <v>0</v>
      </c>
      <c r="T393" s="97" t="str">
        <f>IFERROR(VLOOKUP(E393&amp;H393,Data!A:F,6,FALSE),"")</f>
        <v/>
      </c>
    </row>
    <row r="394" spans="1:20" x14ac:dyDescent="0.25">
      <c r="A394" s="91" t="str">
        <f>IFERROR(AVERAGE(VLOOKUP(F394,Matrix!B:D,2,FALSE),VLOOKUP(H394,Matrix!B:D,3,FALSE)),"")</f>
        <v/>
      </c>
      <c r="B394" s="91" t="str">
        <f>IFERROR(AVERAGE(VLOOKUP(H394,Matrix!B:D,2,FALSE),VLOOKUP(F394,Matrix!B:D,3,FALSE)),"")</f>
        <v/>
      </c>
      <c r="C394" s="79">
        <f t="shared" si="25"/>
        <v>0</v>
      </c>
      <c r="D394" s="92" t="str">
        <f t="shared" si="24"/>
        <v/>
      </c>
      <c r="E394"/>
      <c r="F394"/>
      <c r="G394"/>
      <c r="H394"/>
      <c r="I394"/>
      <c r="J394"/>
      <c r="K394"/>
      <c r="L394" s="93" t="str">
        <f>IFERROR(VLOOKUP(F394,Matrix!B:X,11,FALSE)-VLOOKUP(H394,Matrix!B:X,11,FALSE),"")</f>
        <v/>
      </c>
      <c r="M394" s="94" t="str">
        <f>IFERROR(VLOOKUP(F394,Matrix!B:H,7,FALSE)-VLOOKUP(H394,Matrix!B:H,7,FALSE),"")</f>
        <v/>
      </c>
      <c r="N394" s="95" t="str">
        <f>IFERROR(VLOOKUP(F394,Matrix!B:E,2,FALSE)-VLOOKUP(H394,Matrix!B:E,2,FALSE),"")</f>
        <v/>
      </c>
      <c r="O394" s="96" t="str">
        <f>IFERROR(VLOOKUP(F394,Matrix!B:X,14,FALSE)-VLOOKUP(H394,Matrix!B:X,14,FALSE),"")</f>
        <v/>
      </c>
      <c r="P394" s="96" t="str">
        <f>IFERROR(VLOOKUP(F394,Matrix!B:X,15,FALSE)-VLOOKUP(H394,Matrix!B:X,15,FALSE),"")</f>
        <v/>
      </c>
      <c r="Q394" s="97">
        <f t="shared" si="26"/>
        <v>0</v>
      </c>
      <c r="R394" s="97" t="str">
        <f>IFERROR(VLOOKUP(E394&amp;F394,Data!A:F,6,FALSE),"")</f>
        <v/>
      </c>
      <c r="S394" s="98">
        <f t="shared" si="27"/>
        <v>0</v>
      </c>
      <c r="T394" s="97" t="str">
        <f>IFERROR(VLOOKUP(E394&amp;H394,Data!A:F,6,FALSE),"")</f>
        <v/>
      </c>
    </row>
    <row r="395" spans="1:20" x14ac:dyDescent="0.25">
      <c r="A395" s="91" t="str">
        <f>IFERROR(AVERAGE(VLOOKUP(F395,Matrix!B:D,2,FALSE),VLOOKUP(H395,Matrix!B:D,3,FALSE)),"")</f>
        <v/>
      </c>
      <c r="B395" s="91" t="str">
        <f>IFERROR(AVERAGE(VLOOKUP(H395,Matrix!B:D,2,FALSE),VLOOKUP(F395,Matrix!B:D,3,FALSE)),"")</f>
        <v/>
      </c>
      <c r="C395" s="79">
        <f t="shared" si="25"/>
        <v>0</v>
      </c>
      <c r="D395" s="92" t="str">
        <f t="shared" si="24"/>
        <v/>
      </c>
      <c r="E395"/>
      <c r="F395"/>
      <c r="G395"/>
      <c r="H395"/>
      <c r="I395"/>
      <c r="J395"/>
      <c r="K395"/>
      <c r="L395" s="93" t="str">
        <f>IFERROR(VLOOKUP(F395,Matrix!B:X,11,FALSE)-VLOOKUP(H395,Matrix!B:X,11,FALSE),"")</f>
        <v/>
      </c>
      <c r="M395" s="94" t="str">
        <f>IFERROR(VLOOKUP(F395,Matrix!B:H,7,FALSE)-VLOOKUP(H395,Matrix!B:H,7,FALSE),"")</f>
        <v/>
      </c>
      <c r="N395" s="95" t="str">
        <f>IFERROR(VLOOKUP(F395,Matrix!B:E,2,FALSE)-VLOOKUP(H395,Matrix!B:E,2,FALSE),"")</f>
        <v/>
      </c>
      <c r="O395" s="96" t="str">
        <f>IFERROR(VLOOKUP(F395,Matrix!B:X,14,FALSE)-VLOOKUP(H395,Matrix!B:X,14,FALSE),"")</f>
        <v/>
      </c>
      <c r="P395" s="96" t="str">
        <f>IFERROR(VLOOKUP(F395,Matrix!B:X,15,FALSE)-VLOOKUP(H395,Matrix!B:X,15,FALSE),"")</f>
        <v/>
      </c>
      <c r="Q395" s="97">
        <f t="shared" si="26"/>
        <v>0</v>
      </c>
      <c r="R395" s="97" t="str">
        <f>IFERROR(VLOOKUP(E395&amp;F395,Data!A:F,6,FALSE),"")</f>
        <v/>
      </c>
      <c r="S395" s="98">
        <f t="shared" si="27"/>
        <v>0</v>
      </c>
      <c r="T395" s="97" t="str">
        <f>IFERROR(VLOOKUP(E395&amp;H395,Data!A:F,6,FALSE),"")</f>
        <v/>
      </c>
    </row>
    <row r="396" spans="1:20" x14ac:dyDescent="0.25">
      <c r="A396" s="91" t="str">
        <f>IFERROR(AVERAGE(VLOOKUP(F396,Matrix!B:D,2,FALSE),VLOOKUP(H396,Matrix!B:D,3,FALSE)),"")</f>
        <v/>
      </c>
      <c r="B396" s="91" t="str">
        <f>IFERROR(AVERAGE(VLOOKUP(H396,Matrix!B:D,2,FALSE),VLOOKUP(F396,Matrix!B:D,3,FALSE)),"")</f>
        <v/>
      </c>
      <c r="C396" s="79">
        <f t="shared" si="25"/>
        <v>0</v>
      </c>
      <c r="D396" s="92" t="str">
        <f t="shared" si="24"/>
        <v/>
      </c>
      <c r="E396"/>
      <c r="F396"/>
      <c r="G396"/>
      <c r="H396"/>
      <c r="I396"/>
      <c r="J396"/>
      <c r="K396"/>
      <c r="L396" s="93" t="str">
        <f>IFERROR(VLOOKUP(F396,Matrix!B:X,11,FALSE)-VLOOKUP(H396,Matrix!B:X,11,FALSE),"")</f>
        <v/>
      </c>
      <c r="M396" s="94" t="str">
        <f>IFERROR(VLOOKUP(F396,Matrix!B:H,7,FALSE)-VLOOKUP(H396,Matrix!B:H,7,FALSE),"")</f>
        <v/>
      </c>
      <c r="N396" s="95" t="str">
        <f>IFERROR(VLOOKUP(F396,Matrix!B:E,2,FALSE)-VLOOKUP(H396,Matrix!B:E,2,FALSE),"")</f>
        <v/>
      </c>
      <c r="O396" s="96" t="str">
        <f>IFERROR(VLOOKUP(F396,Matrix!B:X,14,FALSE)-VLOOKUP(H396,Matrix!B:X,14,FALSE),"")</f>
        <v/>
      </c>
      <c r="P396" s="96" t="str">
        <f>IFERROR(VLOOKUP(F396,Matrix!B:X,15,FALSE)-VLOOKUP(H396,Matrix!B:X,15,FALSE),"")</f>
        <v/>
      </c>
      <c r="Q396" s="97">
        <f t="shared" si="26"/>
        <v>0</v>
      </c>
      <c r="R396" s="97" t="str">
        <f>IFERROR(VLOOKUP(E396&amp;F396,Data!A:F,6,FALSE),"")</f>
        <v/>
      </c>
      <c r="S396" s="98">
        <f t="shared" si="27"/>
        <v>0</v>
      </c>
      <c r="T396" s="97" t="str">
        <f>IFERROR(VLOOKUP(E396&amp;H396,Data!A:F,6,FALSE),"")</f>
        <v/>
      </c>
    </row>
    <row r="397" spans="1:20" x14ac:dyDescent="0.25">
      <c r="A397" s="91" t="str">
        <f>IFERROR(AVERAGE(VLOOKUP(F397,Matrix!B:D,2,FALSE),VLOOKUP(H397,Matrix!B:D,3,FALSE)),"")</f>
        <v/>
      </c>
      <c r="B397" s="91" t="str">
        <f>IFERROR(AVERAGE(VLOOKUP(H397,Matrix!B:D,2,FALSE),VLOOKUP(F397,Matrix!B:D,3,FALSE)),"")</f>
        <v/>
      </c>
      <c r="C397" s="79">
        <f t="shared" si="25"/>
        <v>0</v>
      </c>
      <c r="D397" s="92" t="str">
        <f t="shared" si="24"/>
        <v/>
      </c>
      <c r="E397"/>
      <c r="F397"/>
      <c r="G397"/>
      <c r="H397"/>
      <c r="I397"/>
      <c r="J397"/>
      <c r="K397"/>
      <c r="L397" s="93" t="str">
        <f>IFERROR(VLOOKUP(F397,Matrix!B:X,11,FALSE)-VLOOKUP(H397,Matrix!B:X,11,FALSE),"")</f>
        <v/>
      </c>
      <c r="M397" s="94" t="str">
        <f>IFERROR(VLOOKUP(F397,Matrix!B:H,7,FALSE)-VLOOKUP(H397,Matrix!B:H,7,FALSE),"")</f>
        <v/>
      </c>
      <c r="N397" s="95" t="str">
        <f>IFERROR(VLOOKUP(F397,Matrix!B:E,2,FALSE)-VLOOKUP(H397,Matrix!B:E,2,FALSE),"")</f>
        <v/>
      </c>
      <c r="O397" s="96" t="str">
        <f>IFERROR(VLOOKUP(F397,Matrix!B:X,14,FALSE)-VLOOKUP(H397,Matrix!B:X,14,FALSE),"")</f>
        <v/>
      </c>
      <c r="P397" s="96" t="str">
        <f>IFERROR(VLOOKUP(F397,Matrix!B:X,15,FALSE)-VLOOKUP(H397,Matrix!B:X,15,FALSE),"")</f>
        <v/>
      </c>
      <c r="Q397" s="97">
        <f t="shared" si="26"/>
        <v>0</v>
      </c>
      <c r="R397" s="97" t="str">
        <f>IFERROR(VLOOKUP(E397&amp;F397,Data!A:F,6,FALSE),"")</f>
        <v/>
      </c>
      <c r="S397" s="98">
        <f t="shared" si="27"/>
        <v>0</v>
      </c>
      <c r="T397" s="97" t="str">
        <f>IFERROR(VLOOKUP(E397&amp;H397,Data!A:F,6,FALSE),"")</f>
        <v/>
      </c>
    </row>
    <row r="398" spans="1:20" x14ac:dyDescent="0.25">
      <c r="A398" s="91" t="str">
        <f>IFERROR(AVERAGE(VLOOKUP(F398,Matrix!B:D,2,FALSE),VLOOKUP(H398,Matrix!B:D,3,FALSE)),"")</f>
        <v/>
      </c>
      <c r="B398" s="91" t="str">
        <f>IFERROR(AVERAGE(VLOOKUP(H398,Matrix!B:D,2,FALSE),VLOOKUP(F398,Matrix!B:D,3,FALSE)),"")</f>
        <v/>
      </c>
      <c r="C398" s="79">
        <f t="shared" si="25"/>
        <v>0</v>
      </c>
      <c r="D398" s="92" t="str">
        <f t="shared" si="24"/>
        <v/>
      </c>
      <c r="E398"/>
      <c r="F398"/>
      <c r="G398"/>
      <c r="H398"/>
      <c r="I398"/>
      <c r="J398"/>
      <c r="K398"/>
      <c r="L398" s="93" t="str">
        <f>IFERROR(VLOOKUP(F398,Matrix!B:X,11,FALSE)-VLOOKUP(H398,Matrix!B:X,11,FALSE),"")</f>
        <v/>
      </c>
      <c r="M398" s="94" t="str">
        <f>IFERROR(VLOOKUP(F398,Matrix!B:H,7,FALSE)-VLOOKUP(H398,Matrix!B:H,7,FALSE),"")</f>
        <v/>
      </c>
      <c r="N398" s="95" t="str">
        <f>IFERROR(VLOOKUP(F398,Matrix!B:E,2,FALSE)-VLOOKUP(H398,Matrix!B:E,2,FALSE),"")</f>
        <v/>
      </c>
      <c r="O398" s="96" t="str">
        <f>IFERROR(VLOOKUP(F398,Matrix!B:X,14,FALSE)-VLOOKUP(H398,Matrix!B:X,14,FALSE),"")</f>
        <v/>
      </c>
      <c r="P398" s="96" t="str">
        <f>IFERROR(VLOOKUP(F398,Matrix!B:X,15,FALSE)-VLOOKUP(H398,Matrix!B:X,15,FALSE),"")</f>
        <v/>
      </c>
      <c r="Q398" s="97">
        <f t="shared" si="26"/>
        <v>0</v>
      </c>
      <c r="R398" s="97" t="str">
        <f>IFERROR(VLOOKUP(E398&amp;F398,Data!A:F,6,FALSE),"")</f>
        <v/>
      </c>
      <c r="S398" s="98">
        <f t="shared" si="27"/>
        <v>0</v>
      </c>
      <c r="T398" s="97" t="str">
        <f>IFERROR(VLOOKUP(E398&amp;H398,Data!A:F,6,FALSE),"")</f>
        <v/>
      </c>
    </row>
    <row r="399" spans="1:20" x14ac:dyDescent="0.25">
      <c r="A399" s="91" t="str">
        <f>IFERROR(AVERAGE(VLOOKUP(F399,Matrix!B:D,2,FALSE),VLOOKUP(H399,Matrix!B:D,3,FALSE)),"")</f>
        <v/>
      </c>
      <c r="B399" s="91" t="str">
        <f>IFERROR(AVERAGE(VLOOKUP(H399,Matrix!B:D,2,FALSE),VLOOKUP(F399,Matrix!B:D,3,FALSE)),"")</f>
        <v/>
      </c>
      <c r="C399" s="79">
        <f t="shared" si="25"/>
        <v>0</v>
      </c>
      <c r="D399" s="92" t="str">
        <f t="shared" si="24"/>
        <v/>
      </c>
      <c r="E399"/>
      <c r="F399"/>
      <c r="G399"/>
      <c r="H399"/>
      <c r="I399"/>
      <c r="J399"/>
      <c r="K399"/>
      <c r="L399" s="93" t="str">
        <f>IFERROR(VLOOKUP(F399,Matrix!B:X,11,FALSE)-VLOOKUP(H399,Matrix!B:X,11,FALSE),"")</f>
        <v/>
      </c>
      <c r="M399" s="94" t="str">
        <f>IFERROR(VLOOKUP(F399,Matrix!B:H,7,FALSE)-VLOOKUP(H399,Matrix!B:H,7,FALSE),"")</f>
        <v/>
      </c>
      <c r="N399" s="95" t="str">
        <f>IFERROR(VLOOKUP(F399,Matrix!B:E,2,FALSE)-VLOOKUP(H399,Matrix!B:E,2,FALSE),"")</f>
        <v/>
      </c>
      <c r="O399" s="96" t="str">
        <f>IFERROR(VLOOKUP(F399,Matrix!B:X,14,FALSE)-VLOOKUP(H399,Matrix!B:X,14,FALSE),"")</f>
        <v/>
      </c>
      <c r="P399" s="96" t="str">
        <f>IFERROR(VLOOKUP(F399,Matrix!B:X,15,FALSE)-VLOOKUP(H399,Matrix!B:X,15,FALSE),"")</f>
        <v/>
      </c>
      <c r="Q399" s="97">
        <f t="shared" si="26"/>
        <v>0</v>
      </c>
      <c r="R399" s="97" t="str">
        <f>IFERROR(VLOOKUP(E399&amp;F399,Data!A:F,6,FALSE),"")</f>
        <v/>
      </c>
      <c r="S399" s="98">
        <f t="shared" si="27"/>
        <v>0</v>
      </c>
      <c r="T399" s="97" t="str">
        <f>IFERROR(VLOOKUP(E399&amp;H399,Data!A:F,6,FALSE),"")</f>
        <v/>
      </c>
    </row>
    <row r="400" spans="1:20" x14ac:dyDescent="0.25">
      <c r="A400" s="91" t="str">
        <f>IFERROR(AVERAGE(VLOOKUP(F400,Matrix!B:D,2,FALSE),VLOOKUP(H400,Matrix!B:D,3,FALSE)),"")</f>
        <v/>
      </c>
      <c r="B400" s="91" t="str">
        <f>IFERROR(AVERAGE(VLOOKUP(H400,Matrix!B:D,2,FALSE),VLOOKUP(F400,Matrix!B:D,3,FALSE)),"")</f>
        <v/>
      </c>
      <c r="C400" s="79">
        <f t="shared" si="25"/>
        <v>0</v>
      </c>
      <c r="D400" s="92" t="str">
        <f t="shared" si="24"/>
        <v/>
      </c>
      <c r="E400"/>
      <c r="F400"/>
      <c r="G400"/>
      <c r="H400"/>
      <c r="I400"/>
      <c r="J400"/>
      <c r="K400"/>
      <c r="L400" s="93" t="str">
        <f>IFERROR(VLOOKUP(F400,Matrix!B:X,11,FALSE)-VLOOKUP(H400,Matrix!B:X,11,FALSE),"")</f>
        <v/>
      </c>
      <c r="M400" s="94" t="str">
        <f>IFERROR(VLOOKUP(F400,Matrix!B:H,7,FALSE)-VLOOKUP(H400,Matrix!B:H,7,FALSE),"")</f>
        <v/>
      </c>
      <c r="N400" s="95" t="str">
        <f>IFERROR(VLOOKUP(F400,Matrix!B:E,2,FALSE)-VLOOKUP(H400,Matrix!B:E,2,FALSE),"")</f>
        <v/>
      </c>
      <c r="O400" s="96" t="str">
        <f>IFERROR(VLOOKUP(F400,Matrix!B:X,14,FALSE)-VLOOKUP(H400,Matrix!B:X,14,FALSE),"")</f>
        <v/>
      </c>
      <c r="P400" s="96" t="str">
        <f>IFERROR(VLOOKUP(F400,Matrix!B:X,15,FALSE)-VLOOKUP(H400,Matrix!B:X,15,FALSE),"")</f>
        <v/>
      </c>
      <c r="Q400" s="97">
        <f t="shared" si="26"/>
        <v>0</v>
      </c>
      <c r="R400" s="97" t="str">
        <f>IFERROR(VLOOKUP(E400&amp;F400,Data!A:F,6,FALSE),"")</f>
        <v/>
      </c>
      <c r="S400" s="98">
        <f t="shared" si="27"/>
        <v>0</v>
      </c>
      <c r="T400" s="97" t="str">
        <f>IFERROR(VLOOKUP(E400&amp;H400,Data!A:F,6,FALSE),"")</f>
        <v/>
      </c>
    </row>
    <row r="401" spans="1:20" x14ac:dyDescent="0.25">
      <c r="A401" s="91" t="str">
        <f>IFERROR(AVERAGE(VLOOKUP(F401,Matrix!B:D,2,FALSE),VLOOKUP(H401,Matrix!B:D,3,FALSE)),"")</f>
        <v/>
      </c>
      <c r="B401" s="91" t="str">
        <f>IFERROR(AVERAGE(VLOOKUP(H401,Matrix!B:D,2,FALSE),VLOOKUP(F401,Matrix!B:D,3,FALSE)),"")</f>
        <v/>
      </c>
      <c r="C401" s="79">
        <f t="shared" si="25"/>
        <v>0</v>
      </c>
      <c r="D401" s="92" t="str">
        <f t="shared" si="24"/>
        <v/>
      </c>
      <c r="E401"/>
      <c r="F401"/>
      <c r="G401"/>
      <c r="H401"/>
      <c r="I401"/>
      <c r="J401"/>
      <c r="K401"/>
      <c r="L401" s="93" t="str">
        <f>IFERROR(VLOOKUP(F401,Matrix!B:X,11,FALSE)-VLOOKUP(H401,Matrix!B:X,11,FALSE),"")</f>
        <v/>
      </c>
      <c r="M401" s="94" t="str">
        <f>IFERROR(VLOOKUP(F401,Matrix!B:H,7,FALSE)-VLOOKUP(H401,Matrix!B:H,7,FALSE),"")</f>
        <v/>
      </c>
      <c r="N401" s="95" t="str">
        <f>IFERROR(VLOOKUP(F401,Matrix!B:E,2,FALSE)-VLOOKUP(H401,Matrix!B:E,2,FALSE),"")</f>
        <v/>
      </c>
      <c r="O401" s="96" t="str">
        <f>IFERROR(VLOOKUP(F401,Matrix!B:X,14,FALSE)-VLOOKUP(H401,Matrix!B:X,14,FALSE),"")</f>
        <v/>
      </c>
      <c r="P401" s="96" t="str">
        <f>IFERROR(VLOOKUP(F401,Matrix!B:X,15,FALSE)-VLOOKUP(H401,Matrix!B:X,15,FALSE),"")</f>
        <v/>
      </c>
      <c r="Q401" s="97">
        <f t="shared" si="26"/>
        <v>0</v>
      </c>
      <c r="R401" s="97" t="str">
        <f>IFERROR(VLOOKUP(E401&amp;F401,Data!A:F,6,FALSE),"")</f>
        <v/>
      </c>
      <c r="S401" s="98">
        <f t="shared" si="27"/>
        <v>0</v>
      </c>
      <c r="T401" s="97" t="str">
        <f>IFERROR(VLOOKUP(E401&amp;H401,Data!A:F,6,FALSE),"")</f>
        <v/>
      </c>
    </row>
    <row r="402" spans="1:20" x14ac:dyDescent="0.25">
      <c r="A402" s="91" t="str">
        <f>IFERROR(AVERAGE(VLOOKUP(F402,Matrix!B:D,2,FALSE),VLOOKUP(H402,Matrix!B:D,3,FALSE)),"")</f>
        <v/>
      </c>
      <c r="B402" s="91" t="str">
        <f>IFERROR(AVERAGE(VLOOKUP(H402,Matrix!B:D,2,FALSE),VLOOKUP(F402,Matrix!B:D,3,FALSE)),"")</f>
        <v/>
      </c>
      <c r="C402" s="79">
        <f t="shared" si="25"/>
        <v>0</v>
      </c>
      <c r="D402" s="92" t="str">
        <f t="shared" si="24"/>
        <v/>
      </c>
      <c r="E402"/>
      <c r="F402"/>
      <c r="G402"/>
      <c r="H402"/>
      <c r="I402"/>
      <c r="J402"/>
      <c r="K402"/>
      <c r="L402" s="93" t="str">
        <f>IFERROR(VLOOKUP(F402,Matrix!B:X,11,FALSE)-VLOOKUP(H402,Matrix!B:X,11,FALSE),"")</f>
        <v/>
      </c>
      <c r="M402" s="94" t="str">
        <f>IFERROR(VLOOKUP(F402,Matrix!B:H,7,FALSE)-VLOOKUP(H402,Matrix!B:H,7,FALSE),"")</f>
        <v/>
      </c>
      <c r="N402" s="95" t="str">
        <f>IFERROR(VLOOKUP(F402,Matrix!B:E,2,FALSE)-VLOOKUP(H402,Matrix!B:E,2,FALSE),"")</f>
        <v/>
      </c>
      <c r="O402" s="96" t="str">
        <f>IFERROR(VLOOKUP(F402,Matrix!B:X,14,FALSE)-VLOOKUP(H402,Matrix!B:X,14,FALSE),"")</f>
        <v/>
      </c>
      <c r="P402" s="96" t="str">
        <f>IFERROR(VLOOKUP(F402,Matrix!B:X,15,FALSE)-VLOOKUP(H402,Matrix!B:X,15,FALSE),"")</f>
        <v/>
      </c>
      <c r="Q402" s="97">
        <f t="shared" si="26"/>
        <v>0</v>
      </c>
      <c r="R402" s="97" t="str">
        <f>IFERROR(VLOOKUP(E402&amp;F402,Data!A:F,6,FALSE),"")</f>
        <v/>
      </c>
      <c r="S402" s="98">
        <f t="shared" si="27"/>
        <v>0</v>
      </c>
      <c r="T402" s="97" t="str">
        <f>IFERROR(VLOOKUP(E402&amp;H402,Data!A:F,6,FALSE),"")</f>
        <v/>
      </c>
    </row>
    <row r="403" spans="1:20" x14ac:dyDescent="0.25">
      <c r="A403" s="91" t="str">
        <f>IFERROR(AVERAGE(VLOOKUP(F403,Matrix!B:D,2,FALSE),VLOOKUP(H403,Matrix!B:D,3,FALSE)),"")</f>
        <v/>
      </c>
      <c r="B403" s="91" t="str">
        <f>IFERROR(AVERAGE(VLOOKUP(H403,Matrix!B:D,2,FALSE),VLOOKUP(F403,Matrix!B:D,3,FALSE)),"")</f>
        <v/>
      </c>
      <c r="C403" s="79">
        <f t="shared" si="25"/>
        <v>0</v>
      </c>
      <c r="D403" s="92" t="str">
        <f t="shared" si="24"/>
        <v/>
      </c>
      <c r="E403"/>
      <c r="F403"/>
      <c r="G403"/>
      <c r="H403"/>
      <c r="I403"/>
      <c r="J403"/>
      <c r="K403"/>
      <c r="L403" s="93" t="str">
        <f>IFERROR(VLOOKUP(F403,Matrix!B:X,11,FALSE)-VLOOKUP(H403,Matrix!B:X,11,FALSE),"")</f>
        <v/>
      </c>
      <c r="M403" s="94" t="str">
        <f>IFERROR(VLOOKUP(F403,Matrix!B:H,7,FALSE)-VLOOKUP(H403,Matrix!B:H,7,FALSE),"")</f>
        <v/>
      </c>
      <c r="N403" s="95" t="str">
        <f>IFERROR(VLOOKUP(F403,Matrix!B:E,2,FALSE)-VLOOKUP(H403,Matrix!B:E,2,FALSE),"")</f>
        <v/>
      </c>
      <c r="O403" s="96" t="str">
        <f>IFERROR(VLOOKUP(F403,Matrix!B:X,14,FALSE)-VLOOKUP(H403,Matrix!B:X,14,FALSE),"")</f>
        <v/>
      </c>
      <c r="P403" s="96" t="str">
        <f>IFERROR(VLOOKUP(F403,Matrix!B:X,15,FALSE)-VLOOKUP(H403,Matrix!B:X,15,FALSE),"")</f>
        <v/>
      </c>
      <c r="Q403" s="97">
        <f t="shared" si="26"/>
        <v>0</v>
      </c>
      <c r="R403" s="97" t="str">
        <f>IFERROR(VLOOKUP(E403&amp;F403,Data!A:F,6,FALSE),"")</f>
        <v/>
      </c>
      <c r="S403" s="98">
        <f t="shared" si="27"/>
        <v>0</v>
      </c>
      <c r="T403" s="97" t="str">
        <f>IFERROR(VLOOKUP(E403&amp;H403,Data!A:F,6,FALSE),"")</f>
        <v/>
      </c>
    </row>
    <row r="404" spans="1:20" x14ac:dyDescent="0.25">
      <c r="A404" s="91" t="str">
        <f>IFERROR(AVERAGE(VLOOKUP(F404,Matrix!B:D,2,FALSE),VLOOKUP(H404,Matrix!B:D,3,FALSE)),"")</f>
        <v/>
      </c>
      <c r="B404" s="91" t="str">
        <f>IFERROR(AVERAGE(VLOOKUP(H404,Matrix!B:D,2,FALSE),VLOOKUP(F404,Matrix!B:D,3,FALSE)),"")</f>
        <v/>
      </c>
      <c r="C404" s="79">
        <f t="shared" si="25"/>
        <v>0</v>
      </c>
      <c r="D404" s="92" t="str">
        <f t="shared" si="24"/>
        <v/>
      </c>
      <c r="E404"/>
      <c r="F404"/>
      <c r="G404"/>
      <c r="H404"/>
      <c r="I404"/>
      <c r="J404"/>
      <c r="K404"/>
      <c r="L404" s="93" t="str">
        <f>IFERROR(VLOOKUP(F404,Matrix!B:X,11,FALSE)-VLOOKUP(H404,Matrix!B:X,11,FALSE),"")</f>
        <v/>
      </c>
      <c r="M404" s="94" t="str">
        <f>IFERROR(VLOOKUP(F404,Matrix!B:H,7,FALSE)-VLOOKUP(H404,Matrix!B:H,7,FALSE),"")</f>
        <v/>
      </c>
      <c r="N404" s="95" t="str">
        <f>IFERROR(VLOOKUP(F404,Matrix!B:E,2,FALSE)-VLOOKUP(H404,Matrix!B:E,2,FALSE),"")</f>
        <v/>
      </c>
      <c r="O404" s="96" t="str">
        <f>IFERROR(VLOOKUP(F404,Matrix!B:X,14,FALSE)-VLOOKUP(H404,Matrix!B:X,14,FALSE),"")</f>
        <v/>
      </c>
      <c r="P404" s="96" t="str">
        <f>IFERROR(VLOOKUP(F404,Matrix!B:X,15,FALSE)-VLOOKUP(H404,Matrix!B:X,15,FALSE),"")</f>
        <v/>
      </c>
      <c r="Q404" s="97">
        <f t="shared" si="26"/>
        <v>0</v>
      </c>
      <c r="R404" s="97" t="str">
        <f>IFERROR(VLOOKUP(E404&amp;F404,Data!A:F,6,FALSE),"")</f>
        <v/>
      </c>
      <c r="S404" s="98">
        <f t="shared" si="27"/>
        <v>0</v>
      </c>
      <c r="T404" s="97" t="str">
        <f>IFERROR(VLOOKUP(E404&amp;H404,Data!A:F,6,FALSE),"")</f>
        <v/>
      </c>
    </row>
    <row r="405" spans="1:20" x14ac:dyDescent="0.25">
      <c r="A405" s="91" t="str">
        <f>IFERROR(AVERAGE(VLOOKUP(F405,Matrix!B:D,2,FALSE),VLOOKUP(H405,Matrix!B:D,3,FALSE)),"")</f>
        <v/>
      </c>
      <c r="B405" s="91" t="str">
        <f>IFERROR(AVERAGE(VLOOKUP(H405,Matrix!B:D,2,FALSE),VLOOKUP(F405,Matrix!B:D,3,FALSE)),"")</f>
        <v/>
      </c>
      <c r="C405" s="79">
        <f t="shared" si="25"/>
        <v>0</v>
      </c>
      <c r="D405" s="92" t="str">
        <f t="shared" si="24"/>
        <v/>
      </c>
      <c r="E405"/>
      <c r="F405"/>
      <c r="G405"/>
      <c r="H405"/>
      <c r="I405"/>
      <c r="J405"/>
      <c r="K405"/>
      <c r="L405" s="93" t="str">
        <f>IFERROR(VLOOKUP(F405,Matrix!B:X,11,FALSE)-VLOOKUP(H405,Matrix!B:X,11,FALSE),"")</f>
        <v/>
      </c>
      <c r="M405" s="94" t="str">
        <f>IFERROR(VLOOKUP(F405,Matrix!B:H,7,FALSE)-VLOOKUP(H405,Matrix!B:H,7,FALSE),"")</f>
        <v/>
      </c>
      <c r="N405" s="95" t="str">
        <f>IFERROR(VLOOKUP(F405,Matrix!B:E,2,FALSE)-VLOOKUP(H405,Matrix!B:E,2,FALSE),"")</f>
        <v/>
      </c>
      <c r="O405" s="96" t="str">
        <f>IFERROR(VLOOKUP(F405,Matrix!B:X,14,FALSE)-VLOOKUP(H405,Matrix!B:X,14,FALSE),"")</f>
        <v/>
      </c>
      <c r="P405" s="96" t="str">
        <f>IFERROR(VLOOKUP(F405,Matrix!B:X,15,FALSE)-VLOOKUP(H405,Matrix!B:X,15,FALSE),"")</f>
        <v/>
      </c>
      <c r="Q405" s="97">
        <f t="shared" si="26"/>
        <v>0</v>
      </c>
      <c r="R405" s="97" t="str">
        <f>IFERROR(VLOOKUP(E405&amp;F405,Data!A:F,6,FALSE),"")</f>
        <v/>
      </c>
      <c r="S405" s="98">
        <f t="shared" si="27"/>
        <v>0</v>
      </c>
      <c r="T405" s="97" t="str">
        <f>IFERROR(VLOOKUP(E405&amp;H405,Data!A:F,6,FALSE),"")</f>
        <v/>
      </c>
    </row>
    <row r="406" spans="1:20" x14ac:dyDescent="0.25">
      <c r="A406" s="91" t="str">
        <f>IFERROR(AVERAGE(VLOOKUP(F406,Matrix!B:D,2,FALSE),VLOOKUP(H406,Matrix!B:D,3,FALSE)),"")</f>
        <v/>
      </c>
      <c r="B406" s="91" t="str">
        <f>IFERROR(AVERAGE(VLOOKUP(H406,Matrix!B:D,2,FALSE),VLOOKUP(F406,Matrix!B:D,3,FALSE)),"")</f>
        <v/>
      </c>
      <c r="C406" s="79">
        <f t="shared" si="25"/>
        <v>0</v>
      </c>
      <c r="D406" s="92" t="str">
        <f t="shared" si="24"/>
        <v/>
      </c>
      <c r="E406"/>
      <c r="F406"/>
      <c r="G406"/>
      <c r="H406"/>
      <c r="I406"/>
      <c r="J406"/>
      <c r="K406"/>
      <c r="L406" s="93" t="str">
        <f>IFERROR(VLOOKUP(F406,Matrix!B:X,11,FALSE)-VLOOKUP(H406,Matrix!B:X,11,FALSE),"")</f>
        <v/>
      </c>
      <c r="M406" s="94" t="str">
        <f>IFERROR(VLOOKUP(F406,Matrix!B:H,7,FALSE)-VLOOKUP(H406,Matrix!B:H,7,FALSE),"")</f>
        <v/>
      </c>
      <c r="N406" s="95" t="str">
        <f>IFERROR(VLOOKUP(F406,Matrix!B:E,2,FALSE)-VLOOKUP(H406,Matrix!B:E,2,FALSE),"")</f>
        <v/>
      </c>
      <c r="O406" s="96" t="str">
        <f>IFERROR(VLOOKUP(F406,Matrix!B:X,14,FALSE)-VLOOKUP(H406,Matrix!B:X,14,FALSE),"")</f>
        <v/>
      </c>
      <c r="P406" s="96" t="str">
        <f>IFERROR(VLOOKUP(F406,Matrix!B:X,15,FALSE)-VLOOKUP(H406,Matrix!B:X,15,FALSE),"")</f>
        <v/>
      </c>
      <c r="Q406" s="97">
        <f t="shared" si="26"/>
        <v>0</v>
      </c>
      <c r="R406" s="97" t="str">
        <f>IFERROR(VLOOKUP(E406&amp;F406,Data!A:F,6,FALSE),"")</f>
        <v/>
      </c>
      <c r="S406" s="98">
        <f t="shared" si="27"/>
        <v>0</v>
      </c>
      <c r="T406" s="97" t="str">
        <f>IFERROR(VLOOKUP(E406&amp;H406,Data!A:F,6,FALSE),"")</f>
        <v/>
      </c>
    </row>
    <row r="407" spans="1:20" x14ac:dyDescent="0.25">
      <c r="A407" s="91" t="str">
        <f>IFERROR(AVERAGE(VLOOKUP(F407,Matrix!B:D,2,FALSE),VLOOKUP(H407,Matrix!B:D,3,FALSE)),"")</f>
        <v/>
      </c>
      <c r="B407" s="91" t="str">
        <f>IFERROR(AVERAGE(VLOOKUP(H407,Matrix!B:D,2,FALSE),VLOOKUP(F407,Matrix!B:D,3,FALSE)),"")</f>
        <v/>
      </c>
      <c r="C407" s="79">
        <f t="shared" si="25"/>
        <v>0</v>
      </c>
      <c r="D407" s="92" t="str">
        <f t="shared" si="24"/>
        <v/>
      </c>
      <c r="E407"/>
      <c r="F407"/>
      <c r="G407"/>
      <c r="H407"/>
      <c r="I407"/>
      <c r="J407"/>
      <c r="K407"/>
      <c r="L407" s="93" t="str">
        <f>IFERROR(VLOOKUP(F407,Matrix!B:X,11,FALSE)-VLOOKUP(H407,Matrix!B:X,11,FALSE),"")</f>
        <v/>
      </c>
      <c r="M407" s="94" t="str">
        <f>IFERROR(VLOOKUP(F407,Matrix!B:H,7,FALSE)-VLOOKUP(H407,Matrix!B:H,7,FALSE),"")</f>
        <v/>
      </c>
      <c r="N407" s="95" t="str">
        <f>IFERROR(VLOOKUP(F407,Matrix!B:E,2,FALSE)-VLOOKUP(H407,Matrix!B:E,2,FALSE),"")</f>
        <v/>
      </c>
      <c r="O407" s="96" t="str">
        <f>IFERROR(VLOOKUP(F407,Matrix!B:X,14,FALSE)-VLOOKUP(H407,Matrix!B:X,14,FALSE),"")</f>
        <v/>
      </c>
      <c r="P407" s="96" t="str">
        <f>IFERROR(VLOOKUP(F407,Matrix!B:X,15,FALSE)-VLOOKUP(H407,Matrix!B:X,15,FALSE),"")</f>
        <v/>
      </c>
      <c r="Q407" s="97">
        <f t="shared" si="26"/>
        <v>0</v>
      </c>
      <c r="R407" s="97" t="str">
        <f>IFERROR(VLOOKUP(E407&amp;F407,Data!A:F,6,FALSE),"")</f>
        <v/>
      </c>
      <c r="S407" s="98">
        <f t="shared" si="27"/>
        <v>0</v>
      </c>
      <c r="T407" s="97" t="str">
        <f>IFERROR(VLOOKUP(E407&amp;H407,Data!A:F,6,FALSE),"")</f>
        <v/>
      </c>
    </row>
    <row r="408" spans="1:20" x14ac:dyDescent="0.25">
      <c r="A408" s="91" t="str">
        <f>IFERROR(AVERAGE(VLOOKUP(F408,Matrix!B:D,2,FALSE),VLOOKUP(H408,Matrix!B:D,3,FALSE)),"")</f>
        <v/>
      </c>
      <c r="B408" s="91" t="str">
        <f>IFERROR(AVERAGE(VLOOKUP(H408,Matrix!B:D,2,FALSE),VLOOKUP(F408,Matrix!B:D,3,FALSE)),"")</f>
        <v/>
      </c>
      <c r="C408" s="79">
        <f t="shared" si="25"/>
        <v>0</v>
      </c>
      <c r="D408" s="92" t="str">
        <f t="shared" si="24"/>
        <v/>
      </c>
      <c r="E408"/>
      <c r="F408"/>
      <c r="G408"/>
      <c r="H408"/>
      <c r="I408"/>
      <c r="J408"/>
      <c r="K408"/>
      <c r="L408" s="93" t="str">
        <f>IFERROR(VLOOKUP(F408,Matrix!B:X,11,FALSE)-VLOOKUP(H408,Matrix!B:X,11,FALSE),"")</f>
        <v/>
      </c>
      <c r="M408" s="94" t="str">
        <f>IFERROR(VLOOKUP(F408,Matrix!B:H,7,FALSE)-VLOOKUP(H408,Matrix!B:H,7,FALSE),"")</f>
        <v/>
      </c>
      <c r="N408" s="95" t="str">
        <f>IFERROR(VLOOKUP(F408,Matrix!B:E,2,FALSE)-VLOOKUP(H408,Matrix!B:E,2,FALSE),"")</f>
        <v/>
      </c>
      <c r="O408" s="96" t="str">
        <f>IFERROR(VLOOKUP(F408,Matrix!B:X,14,FALSE)-VLOOKUP(H408,Matrix!B:X,14,FALSE),"")</f>
        <v/>
      </c>
      <c r="P408" s="96" t="str">
        <f>IFERROR(VLOOKUP(F408,Matrix!B:X,15,FALSE)-VLOOKUP(H408,Matrix!B:X,15,FALSE),"")</f>
        <v/>
      </c>
      <c r="Q408" s="97">
        <f t="shared" si="26"/>
        <v>0</v>
      </c>
      <c r="R408" s="97" t="str">
        <f>IFERROR(VLOOKUP(E408&amp;F408,Data!A:F,6,FALSE),"")</f>
        <v/>
      </c>
      <c r="S408" s="98">
        <f t="shared" si="27"/>
        <v>0</v>
      </c>
      <c r="T408" s="97" t="str">
        <f>IFERROR(VLOOKUP(E408&amp;H408,Data!A:F,6,FALSE),"")</f>
        <v/>
      </c>
    </row>
    <row r="409" spans="1:20" x14ac:dyDescent="0.25">
      <c r="A409" s="91" t="str">
        <f>IFERROR(AVERAGE(VLOOKUP(F409,Matrix!B:D,2,FALSE),VLOOKUP(H409,Matrix!B:D,3,FALSE)),"")</f>
        <v/>
      </c>
      <c r="B409" s="91" t="str">
        <f>IFERROR(AVERAGE(VLOOKUP(H409,Matrix!B:D,2,FALSE),VLOOKUP(F409,Matrix!B:D,3,FALSE)),"")</f>
        <v/>
      </c>
      <c r="C409" s="79">
        <f t="shared" si="25"/>
        <v>0</v>
      </c>
      <c r="D409" s="92" t="str">
        <f t="shared" si="24"/>
        <v/>
      </c>
      <c r="E409"/>
      <c r="F409"/>
      <c r="G409"/>
      <c r="H409"/>
      <c r="I409"/>
      <c r="J409"/>
      <c r="K409"/>
      <c r="L409" s="93" t="str">
        <f>IFERROR(VLOOKUP(F409,Matrix!B:X,11,FALSE)-VLOOKUP(H409,Matrix!B:X,11,FALSE),"")</f>
        <v/>
      </c>
      <c r="M409" s="94" t="str">
        <f>IFERROR(VLOOKUP(F409,Matrix!B:H,7,FALSE)-VLOOKUP(H409,Matrix!B:H,7,FALSE),"")</f>
        <v/>
      </c>
      <c r="N409" s="95" t="str">
        <f>IFERROR(VLOOKUP(F409,Matrix!B:E,2,FALSE)-VLOOKUP(H409,Matrix!B:E,2,FALSE),"")</f>
        <v/>
      </c>
      <c r="O409" s="96" t="str">
        <f>IFERROR(VLOOKUP(F409,Matrix!B:X,14,FALSE)-VLOOKUP(H409,Matrix!B:X,14,FALSE),"")</f>
        <v/>
      </c>
      <c r="P409" s="96" t="str">
        <f>IFERROR(VLOOKUP(F409,Matrix!B:X,15,FALSE)-VLOOKUP(H409,Matrix!B:X,15,FALSE),"")</f>
        <v/>
      </c>
      <c r="Q409" s="97">
        <f t="shared" si="26"/>
        <v>0</v>
      </c>
      <c r="R409" s="97" t="str">
        <f>IFERROR(VLOOKUP(E409&amp;F409,Data!A:F,6,FALSE),"")</f>
        <v/>
      </c>
      <c r="S409" s="98">
        <f t="shared" si="27"/>
        <v>0</v>
      </c>
      <c r="T409" s="97" t="str">
        <f>IFERROR(VLOOKUP(E409&amp;H409,Data!A:F,6,FALSE),"")</f>
        <v/>
      </c>
    </row>
    <row r="410" spans="1:20" x14ac:dyDescent="0.25">
      <c r="A410" s="91" t="str">
        <f>IFERROR(AVERAGE(VLOOKUP(F410,Matrix!B:D,2,FALSE),VLOOKUP(H410,Matrix!B:D,3,FALSE)),"")</f>
        <v/>
      </c>
      <c r="B410" s="91" t="str">
        <f>IFERROR(AVERAGE(VLOOKUP(H410,Matrix!B:D,2,FALSE),VLOOKUP(F410,Matrix!B:D,3,FALSE)),"")</f>
        <v/>
      </c>
      <c r="C410" s="79">
        <f t="shared" si="25"/>
        <v>0</v>
      </c>
      <c r="D410" s="92" t="str">
        <f t="shared" si="24"/>
        <v/>
      </c>
      <c r="E410"/>
      <c r="F410"/>
      <c r="G410"/>
      <c r="H410"/>
      <c r="I410"/>
      <c r="J410"/>
      <c r="K410"/>
      <c r="L410" s="93" t="str">
        <f>IFERROR(VLOOKUP(F410,Matrix!B:X,11,FALSE)-VLOOKUP(H410,Matrix!B:X,11,FALSE),"")</f>
        <v/>
      </c>
      <c r="M410" s="94" t="str">
        <f>IFERROR(VLOOKUP(F410,Matrix!B:H,7,FALSE)-VLOOKUP(H410,Matrix!B:H,7,FALSE),"")</f>
        <v/>
      </c>
      <c r="N410" s="95" t="str">
        <f>IFERROR(VLOOKUP(F410,Matrix!B:E,2,FALSE)-VLOOKUP(H410,Matrix!B:E,2,FALSE),"")</f>
        <v/>
      </c>
      <c r="O410" s="96" t="str">
        <f>IFERROR(VLOOKUP(F410,Matrix!B:X,14,FALSE)-VLOOKUP(H410,Matrix!B:X,14,FALSE),"")</f>
        <v/>
      </c>
      <c r="P410" s="96" t="str">
        <f>IFERROR(VLOOKUP(F410,Matrix!B:X,15,FALSE)-VLOOKUP(H410,Matrix!B:X,15,FALSE),"")</f>
        <v/>
      </c>
      <c r="Q410" s="97">
        <f t="shared" si="26"/>
        <v>0</v>
      </c>
      <c r="R410" s="97" t="str">
        <f>IFERROR(VLOOKUP(E410&amp;F410,Data!A:F,6,FALSE),"")</f>
        <v/>
      </c>
      <c r="S410" s="98">
        <f t="shared" si="27"/>
        <v>0</v>
      </c>
      <c r="T410" s="97" t="str">
        <f>IFERROR(VLOOKUP(E410&amp;H410,Data!A:F,6,FALSE),"")</f>
        <v/>
      </c>
    </row>
    <row r="411" spans="1:20" x14ac:dyDescent="0.25">
      <c r="A411" s="91" t="str">
        <f>IFERROR(AVERAGE(VLOOKUP(F411,Matrix!B:D,2,FALSE),VLOOKUP(H411,Matrix!B:D,3,FALSE)),"")</f>
        <v/>
      </c>
      <c r="B411" s="91" t="str">
        <f>IFERROR(AVERAGE(VLOOKUP(H411,Matrix!B:D,2,FALSE),VLOOKUP(F411,Matrix!B:D,3,FALSE)),"")</f>
        <v/>
      </c>
      <c r="C411" s="79">
        <f t="shared" si="25"/>
        <v>0</v>
      </c>
      <c r="D411" s="92" t="str">
        <f t="shared" si="24"/>
        <v/>
      </c>
      <c r="E411"/>
      <c r="F411"/>
      <c r="G411"/>
      <c r="H411"/>
      <c r="I411"/>
      <c r="J411"/>
      <c r="K411"/>
      <c r="L411" s="93" t="str">
        <f>IFERROR(VLOOKUP(F411,Matrix!B:X,11,FALSE)-VLOOKUP(H411,Matrix!B:X,11,FALSE),"")</f>
        <v/>
      </c>
      <c r="M411" s="94" t="str">
        <f>IFERROR(VLOOKUP(F411,Matrix!B:H,7,FALSE)-VLOOKUP(H411,Matrix!B:H,7,FALSE),"")</f>
        <v/>
      </c>
      <c r="N411" s="95" t="str">
        <f>IFERROR(VLOOKUP(F411,Matrix!B:E,2,FALSE)-VLOOKUP(H411,Matrix!B:E,2,FALSE),"")</f>
        <v/>
      </c>
      <c r="O411" s="96" t="str">
        <f>IFERROR(VLOOKUP(F411,Matrix!B:X,14,FALSE)-VLOOKUP(H411,Matrix!B:X,14,FALSE),"")</f>
        <v/>
      </c>
      <c r="P411" s="96" t="str">
        <f>IFERROR(VLOOKUP(F411,Matrix!B:X,15,FALSE)-VLOOKUP(H411,Matrix!B:X,15,FALSE),"")</f>
        <v/>
      </c>
      <c r="Q411" s="97">
        <f t="shared" si="26"/>
        <v>0</v>
      </c>
      <c r="R411" s="97" t="str">
        <f>IFERROR(VLOOKUP(E411&amp;F411,Data!A:F,6,FALSE),"")</f>
        <v/>
      </c>
      <c r="S411" s="98">
        <f t="shared" si="27"/>
        <v>0</v>
      </c>
      <c r="T411" s="97" t="str">
        <f>IFERROR(VLOOKUP(E411&amp;H411,Data!A:F,6,FALSE),"")</f>
        <v/>
      </c>
    </row>
    <row r="412" spans="1:20" x14ac:dyDescent="0.25">
      <c r="A412" s="91" t="str">
        <f>IFERROR(AVERAGE(VLOOKUP(F412,Matrix!B:D,2,FALSE),VLOOKUP(H412,Matrix!B:D,3,FALSE)),"")</f>
        <v/>
      </c>
      <c r="B412" s="91" t="str">
        <f>IFERROR(AVERAGE(VLOOKUP(H412,Matrix!B:D,2,FALSE),VLOOKUP(F412,Matrix!B:D,3,FALSE)),"")</f>
        <v/>
      </c>
      <c r="C412" s="79">
        <f t="shared" si="25"/>
        <v>0</v>
      </c>
      <c r="D412" s="92" t="str">
        <f t="shared" si="24"/>
        <v/>
      </c>
      <c r="E412"/>
      <c r="F412"/>
      <c r="G412"/>
      <c r="H412"/>
      <c r="I412"/>
      <c r="J412"/>
      <c r="K412"/>
      <c r="L412" s="93" t="str">
        <f>IFERROR(VLOOKUP(F412,Matrix!B:X,11,FALSE)-VLOOKUP(H412,Matrix!B:X,11,FALSE),"")</f>
        <v/>
      </c>
      <c r="M412" s="94" t="str">
        <f>IFERROR(VLOOKUP(F412,Matrix!B:H,7,FALSE)-VLOOKUP(H412,Matrix!B:H,7,FALSE),"")</f>
        <v/>
      </c>
      <c r="N412" s="95" t="str">
        <f>IFERROR(VLOOKUP(F412,Matrix!B:E,2,FALSE)-VLOOKUP(H412,Matrix!B:E,2,FALSE),"")</f>
        <v/>
      </c>
      <c r="O412" s="96" t="str">
        <f>IFERROR(VLOOKUP(F412,Matrix!B:X,14,FALSE)-VLOOKUP(H412,Matrix!B:X,14,FALSE),"")</f>
        <v/>
      </c>
      <c r="P412" s="96" t="str">
        <f>IFERROR(VLOOKUP(F412,Matrix!B:X,15,FALSE)-VLOOKUP(H412,Matrix!B:X,15,FALSE),"")</f>
        <v/>
      </c>
      <c r="Q412" s="97">
        <f t="shared" si="26"/>
        <v>0</v>
      </c>
      <c r="R412" s="97" t="str">
        <f>IFERROR(VLOOKUP(E412&amp;F412,Data!A:F,6,FALSE),"")</f>
        <v/>
      </c>
      <c r="S412" s="98">
        <f t="shared" si="27"/>
        <v>0</v>
      </c>
      <c r="T412" s="97" t="str">
        <f>IFERROR(VLOOKUP(E412&amp;H412,Data!A:F,6,FALSE),"")</f>
        <v/>
      </c>
    </row>
    <row r="413" spans="1:20" x14ac:dyDescent="0.25">
      <c r="A413" s="91" t="str">
        <f>IFERROR(AVERAGE(VLOOKUP(F413,Matrix!B:D,2,FALSE),VLOOKUP(H413,Matrix!B:D,3,FALSE)),"")</f>
        <v/>
      </c>
      <c r="B413" s="91" t="str">
        <f>IFERROR(AVERAGE(VLOOKUP(H413,Matrix!B:D,2,FALSE),VLOOKUP(F413,Matrix!B:D,3,FALSE)),"")</f>
        <v/>
      </c>
      <c r="C413" s="79">
        <f t="shared" si="25"/>
        <v>0</v>
      </c>
      <c r="D413" s="92" t="str">
        <f t="shared" si="24"/>
        <v/>
      </c>
      <c r="E413"/>
      <c r="F413"/>
      <c r="G413"/>
      <c r="H413"/>
      <c r="I413"/>
      <c r="J413"/>
      <c r="K413"/>
      <c r="L413" s="93" t="str">
        <f>IFERROR(VLOOKUP(F413,Matrix!B:X,11,FALSE)-VLOOKUP(H413,Matrix!B:X,11,FALSE),"")</f>
        <v/>
      </c>
      <c r="M413" s="94" t="str">
        <f>IFERROR(VLOOKUP(F413,Matrix!B:H,7,FALSE)-VLOOKUP(H413,Matrix!B:H,7,FALSE),"")</f>
        <v/>
      </c>
      <c r="N413" s="95" t="str">
        <f>IFERROR(VLOOKUP(F413,Matrix!B:E,2,FALSE)-VLOOKUP(H413,Matrix!B:E,2,FALSE),"")</f>
        <v/>
      </c>
      <c r="O413" s="96" t="str">
        <f>IFERROR(VLOOKUP(F413,Matrix!B:X,14,FALSE)-VLOOKUP(H413,Matrix!B:X,14,FALSE),"")</f>
        <v/>
      </c>
      <c r="P413" s="96" t="str">
        <f>IFERROR(VLOOKUP(F413,Matrix!B:X,15,FALSE)-VLOOKUP(H413,Matrix!B:X,15,FALSE),"")</f>
        <v/>
      </c>
      <c r="Q413" s="97">
        <f t="shared" si="26"/>
        <v>0</v>
      </c>
      <c r="R413" s="97" t="str">
        <f>IFERROR(VLOOKUP(E413&amp;F413,Data!A:F,6,FALSE),"")</f>
        <v/>
      </c>
      <c r="S413" s="98">
        <f t="shared" si="27"/>
        <v>0</v>
      </c>
      <c r="T413" s="97" t="str">
        <f>IFERROR(VLOOKUP(E413&amp;H413,Data!A:F,6,FALSE),"")</f>
        <v/>
      </c>
    </row>
    <row r="414" spans="1:20" x14ac:dyDescent="0.25">
      <c r="A414" s="91" t="str">
        <f>IFERROR(AVERAGE(VLOOKUP(F414,Matrix!B:D,2,FALSE),VLOOKUP(H414,Matrix!B:D,3,FALSE)),"")</f>
        <v/>
      </c>
      <c r="B414" s="91" t="str">
        <f>IFERROR(AVERAGE(VLOOKUP(H414,Matrix!B:D,2,FALSE),VLOOKUP(F414,Matrix!B:D,3,FALSE)),"")</f>
        <v/>
      </c>
      <c r="C414" s="79">
        <f t="shared" si="25"/>
        <v>0</v>
      </c>
      <c r="D414" s="92" t="str">
        <f t="shared" si="24"/>
        <v/>
      </c>
      <c r="E414"/>
      <c r="F414"/>
      <c r="G414"/>
      <c r="H414"/>
      <c r="I414"/>
      <c r="J414"/>
      <c r="K414"/>
      <c r="L414" s="93" t="str">
        <f>IFERROR(VLOOKUP(F414,Matrix!B:X,11,FALSE)-VLOOKUP(H414,Matrix!B:X,11,FALSE),"")</f>
        <v/>
      </c>
      <c r="M414" s="94" t="str">
        <f>IFERROR(VLOOKUP(F414,Matrix!B:H,7,FALSE)-VLOOKUP(H414,Matrix!B:H,7,FALSE),"")</f>
        <v/>
      </c>
      <c r="N414" s="95" t="str">
        <f>IFERROR(VLOOKUP(F414,Matrix!B:E,2,FALSE)-VLOOKUP(H414,Matrix!B:E,2,FALSE),"")</f>
        <v/>
      </c>
      <c r="O414" s="96" t="str">
        <f>IFERROR(VLOOKUP(F414,Matrix!B:X,14,FALSE)-VLOOKUP(H414,Matrix!B:X,14,FALSE),"")</f>
        <v/>
      </c>
      <c r="P414" s="96" t="str">
        <f>IFERROR(VLOOKUP(F414,Matrix!B:X,15,FALSE)-VLOOKUP(H414,Matrix!B:X,15,FALSE),"")</f>
        <v/>
      </c>
      <c r="Q414" s="97">
        <f t="shared" si="26"/>
        <v>0</v>
      </c>
      <c r="R414" s="97" t="str">
        <f>IFERROR(VLOOKUP(E414&amp;F414,Data!A:F,6,FALSE),"")</f>
        <v/>
      </c>
      <c r="S414" s="98">
        <f t="shared" si="27"/>
        <v>0</v>
      </c>
      <c r="T414" s="97" t="str">
        <f>IFERROR(VLOOKUP(E414&amp;H414,Data!A:F,6,FALSE),"")</f>
        <v/>
      </c>
    </row>
    <row r="415" spans="1:20" x14ac:dyDescent="0.25">
      <c r="A415" s="91" t="str">
        <f>IFERROR(AVERAGE(VLOOKUP(F415,Matrix!B:D,2,FALSE),VLOOKUP(H415,Matrix!B:D,3,FALSE)),"")</f>
        <v/>
      </c>
      <c r="B415" s="91" t="str">
        <f>IFERROR(AVERAGE(VLOOKUP(H415,Matrix!B:D,2,FALSE),VLOOKUP(F415,Matrix!B:D,3,FALSE)),"")</f>
        <v/>
      </c>
      <c r="C415" s="79">
        <f t="shared" si="25"/>
        <v>0</v>
      </c>
      <c r="D415" s="92" t="str">
        <f t="shared" si="24"/>
        <v/>
      </c>
      <c r="E415"/>
      <c r="F415"/>
      <c r="G415"/>
      <c r="H415"/>
      <c r="I415"/>
      <c r="J415"/>
      <c r="K415"/>
      <c r="L415" s="93" t="str">
        <f>IFERROR(VLOOKUP(F415,Matrix!B:X,11,FALSE)-VLOOKUP(H415,Matrix!B:X,11,FALSE),"")</f>
        <v/>
      </c>
      <c r="M415" s="94" t="str">
        <f>IFERROR(VLOOKUP(F415,Matrix!B:H,7,FALSE)-VLOOKUP(H415,Matrix!B:H,7,FALSE),"")</f>
        <v/>
      </c>
      <c r="N415" s="95" t="str">
        <f>IFERROR(VLOOKUP(F415,Matrix!B:E,2,FALSE)-VLOOKUP(H415,Matrix!B:E,2,FALSE),"")</f>
        <v/>
      </c>
      <c r="O415" s="96" t="str">
        <f>IFERROR(VLOOKUP(F415,Matrix!B:X,14,FALSE)-VLOOKUP(H415,Matrix!B:X,14,FALSE),"")</f>
        <v/>
      </c>
      <c r="P415" s="96" t="str">
        <f>IFERROR(VLOOKUP(F415,Matrix!B:X,15,FALSE)-VLOOKUP(H415,Matrix!B:X,15,FALSE),"")</f>
        <v/>
      </c>
      <c r="Q415" s="97">
        <f t="shared" si="26"/>
        <v>0</v>
      </c>
      <c r="R415" s="97" t="str">
        <f>IFERROR(VLOOKUP(E415&amp;F415,Data!A:F,6,FALSE),"")</f>
        <v/>
      </c>
      <c r="S415" s="98">
        <f t="shared" si="27"/>
        <v>0</v>
      </c>
      <c r="T415" s="97" t="str">
        <f>IFERROR(VLOOKUP(E415&amp;H415,Data!A:F,6,FALSE),"")</f>
        <v/>
      </c>
    </row>
    <row r="416" spans="1:20" x14ac:dyDescent="0.25">
      <c r="A416" s="91" t="str">
        <f>IFERROR(AVERAGE(VLOOKUP(F416,Matrix!B:D,2,FALSE),VLOOKUP(H416,Matrix!B:D,3,FALSE)),"")</f>
        <v/>
      </c>
      <c r="B416" s="91" t="str">
        <f>IFERROR(AVERAGE(VLOOKUP(H416,Matrix!B:D,2,FALSE),VLOOKUP(F416,Matrix!B:D,3,FALSE)),"")</f>
        <v/>
      </c>
      <c r="C416" s="79">
        <f t="shared" si="25"/>
        <v>0</v>
      </c>
      <c r="D416" s="92" t="str">
        <f t="shared" si="24"/>
        <v/>
      </c>
      <c r="E416"/>
      <c r="F416"/>
      <c r="G416"/>
      <c r="H416"/>
      <c r="I416"/>
      <c r="J416"/>
      <c r="K416"/>
      <c r="L416" s="93" t="str">
        <f>IFERROR(VLOOKUP(F416,Matrix!B:X,11,FALSE)-VLOOKUP(H416,Matrix!B:X,11,FALSE),"")</f>
        <v/>
      </c>
      <c r="M416" s="94" t="str">
        <f>IFERROR(VLOOKUP(F416,Matrix!B:H,7,FALSE)-VLOOKUP(H416,Matrix!B:H,7,FALSE),"")</f>
        <v/>
      </c>
      <c r="N416" s="95" t="str">
        <f>IFERROR(VLOOKUP(F416,Matrix!B:E,2,FALSE)-VLOOKUP(H416,Matrix!B:E,2,FALSE),"")</f>
        <v/>
      </c>
      <c r="O416" s="96" t="str">
        <f>IFERROR(VLOOKUP(F416,Matrix!B:X,14,FALSE)-VLOOKUP(H416,Matrix!B:X,14,FALSE),"")</f>
        <v/>
      </c>
      <c r="P416" s="96" t="str">
        <f>IFERROR(VLOOKUP(F416,Matrix!B:X,15,FALSE)-VLOOKUP(H416,Matrix!B:X,15,FALSE),"")</f>
        <v/>
      </c>
      <c r="Q416" s="97">
        <f t="shared" si="26"/>
        <v>0</v>
      </c>
      <c r="R416" s="97" t="str">
        <f>IFERROR(VLOOKUP(E416&amp;F416,Data!A:F,6,FALSE),"")</f>
        <v/>
      </c>
      <c r="S416" s="98">
        <f t="shared" si="27"/>
        <v>0</v>
      </c>
      <c r="T416" s="97" t="str">
        <f>IFERROR(VLOOKUP(E416&amp;H416,Data!A:F,6,FALSE),"")</f>
        <v/>
      </c>
    </row>
    <row r="417" spans="1:20" x14ac:dyDescent="0.25">
      <c r="A417" s="91" t="str">
        <f>IFERROR(AVERAGE(VLOOKUP(F417,Matrix!B:D,2,FALSE),VLOOKUP(H417,Matrix!B:D,3,FALSE)),"")</f>
        <v/>
      </c>
      <c r="B417" s="91" t="str">
        <f>IFERROR(AVERAGE(VLOOKUP(H417,Matrix!B:D,2,FALSE),VLOOKUP(F417,Matrix!B:D,3,FALSE)),"")</f>
        <v/>
      </c>
      <c r="C417" s="79">
        <f t="shared" si="25"/>
        <v>0</v>
      </c>
      <c r="D417" s="92" t="str">
        <f t="shared" si="24"/>
        <v/>
      </c>
      <c r="E417"/>
      <c r="F417"/>
      <c r="G417"/>
      <c r="H417"/>
      <c r="I417"/>
      <c r="J417"/>
      <c r="K417"/>
      <c r="L417" s="93" t="str">
        <f>IFERROR(VLOOKUP(F417,Matrix!B:X,11,FALSE)-VLOOKUP(H417,Matrix!B:X,11,FALSE),"")</f>
        <v/>
      </c>
      <c r="M417" s="94" t="str">
        <f>IFERROR(VLOOKUP(F417,Matrix!B:H,7,FALSE)-VLOOKUP(H417,Matrix!B:H,7,FALSE),"")</f>
        <v/>
      </c>
      <c r="N417" s="95" t="str">
        <f>IFERROR(VLOOKUP(F417,Matrix!B:E,2,FALSE)-VLOOKUP(H417,Matrix!B:E,2,FALSE),"")</f>
        <v/>
      </c>
      <c r="O417" s="96" t="str">
        <f>IFERROR(VLOOKUP(F417,Matrix!B:X,14,FALSE)-VLOOKUP(H417,Matrix!B:X,14,FALSE),"")</f>
        <v/>
      </c>
      <c r="P417" s="96" t="str">
        <f>IFERROR(VLOOKUP(F417,Matrix!B:X,15,FALSE)-VLOOKUP(H417,Matrix!B:X,15,FALSE),"")</f>
        <v/>
      </c>
      <c r="Q417" s="97">
        <f t="shared" si="26"/>
        <v>0</v>
      </c>
      <c r="R417" s="97" t="str">
        <f>IFERROR(VLOOKUP(E417&amp;F417,Data!A:F,6,FALSE),"")</f>
        <v/>
      </c>
      <c r="S417" s="98">
        <f t="shared" si="27"/>
        <v>0</v>
      </c>
      <c r="T417" s="97" t="str">
        <f>IFERROR(VLOOKUP(E417&amp;H417,Data!A:F,6,FALSE),"")</f>
        <v/>
      </c>
    </row>
    <row r="418" spans="1:20" x14ac:dyDescent="0.25">
      <c r="A418" s="91" t="str">
        <f>IFERROR(AVERAGE(VLOOKUP(F418,Matrix!B:D,2,FALSE),VLOOKUP(H418,Matrix!B:D,3,FALSE)),"")</f>
        <v/>
      </c>
      <c r="B418" s="91" t="str">
        <f>IFERROR(AVERAGE(VLOOKUP(H418,Matrix!B:D,2,FALSE),VLOOKUP(F418,Matrix!B:D,3,FALSE)),"")</f>
        <v/>
      </c>
      <c r="C418" s="79">
        <f t="shared" si="25"/>
        <v>0</v>
      </c>
      <c r="D418" s="92" t="str">
        <f t="shared" si="24"/>
        <v/>
      </c>
      <c r="E418"/>
      <c r="F418"/>
      <c r="G418"/>
      <c r="H418"/>
      <c r="I418"/>
      <c r="J418"/>
      <c r="K418"/>
      <c r="L418" s="93" t="str">
        <f>IFERROR(VLOOKUP(F418,Matrix!B:X,11,FALSE)-VLOOKUP(H418,Matrix!B:X,11,FALSE),"")</f>
        <v/>
      </c>
      <c r="M418" s="94" t="str">
        <f>IFERROR(VLOOKUP(F418,Matrix!B:H,7,FALSE)-VLOOKUP(H418,Matrix!B:H,7,FALSE),"")</f>
        <v/>
      </c>
      <c r="N418" s="95" t="str">
        <f>IFERROR(VLOOKUP(F418,Matrix!B:E,2,FALSE)-VLOOKUP(H418,Matrix!B:E,2,FALSE),"")</f>
        <v/>
      </c>
      <c r="O418" s="96" t="str">
        <f>IFERROR(VLOOKUP(F418,Matrix!B:X,14,FALSE)-VLOOKUP(H418,Matrix!B:X,14,FALSE),"")</f>
        <v/>
      </c>
      <c r="P418" s="96" t="str">
        <f>IFERROR(VLOOKUP(F418,Matrix!B:X,15,FALSE)-VLOOKUP(H418,Matrix!B:X,15,FALSE),"")</f>
        <v/>
      </c>
      <c r="Q418" s="97">
        <f t="shared" si="26"/>
        <v>0</v>
      </c>
      <c r="R418" s="97" t="str">
        <f>IFERROR(VLOOKUP(E418&amp;F418,Data!A:F,6,FALSE),"")</f>
        <v/>
      </c>
      <c r="S418" s="98">
        <f t="shared" si="27"/>
        <v>0</v>
      </c>
      <c r="T418" s="97" t="str">
        <f>IFERROR(VLOOKUP(E418&amp;H418,Data!A:F,6,FALSE),"")</f>
        <v/>
      </c>
    </row>
    <row r="419" spans="1:20" x14ac:dyDescent="0.25">
      <c r="A419" s="91" t="str">
        <f>IFERROR(AVERAGE(VLOOKUP(F419,Matrix!B:D,2,FALSE),VLOOKUP(H419,Matrix!B:D,3,FALSE)),"")</f>
        <v/>
      </c>
      <c r="B419" s="91" t="str">
        <f>IFERROR(AVERAGE(VLOOKUP(H419,Matrix!B:D,2,FALSE),VLOOKUP(F419,Matrix!B:D,3,FALSE)),"")</f>
        <v/>
      </c>
      <c r="C419" s="79">
        <f t="shared" si="25"/>
        <v>0</v>
      </c>
      <c r="D419" s="92" t="str">
        <f t="shared" si="24"/>
        <v/>
      </c>
      <c r="E419"/>
      <c r="F419"/>
      <c r="G419"/>
      <c r="H419"/>
      <c r="I419"/>
      <c r="J419"/>
      <c r="K419"/>
      <c r="L419" s="93" t="str">
        <f>IFERROR(VLOOKUP(F419,Matrix!B:X,11,FALSE)-VLOOKUP(H419,Matrix!B:X,11,FALSE),"")</f>
        <v/>
      </c>
      <c r="M419" s="94" t="str">
        <f>IFERROR(VLOOKUP(F419,Matrix!B:H,7,FALSE)-VLOOKUP(H419,Matrix!B:H,7,FALSE),"")</f>
        <v/>
      </c>
      <c r="N419" s="95" t="str">
        <f>IFERROR(VLOOKUP(F419,Matrix!B:E,2,FALSE)-VLOOKUP(H419,Matrix!B:E,2,FALSE),"")</f>
        <v/>
      </c>
      <c r="O419" s="96" t="str">
        <f>IFERROR(VLOOKUP(F419,Matrix!B:X,14,FALSE)-VLOOKUP(H419,Matrix!B:X,14,FALSE),"")</f>
        <v/>
      </c>
      <c r="P419" s="96" t="str">
        <f>IFERROR(VLOOKUP(F419,Matrix!B:X,15,FALSE)-VLOOKUP(H419,Matrix!B:X,15,FALSE),"")</f>
        <v/>
      </c>
      <c r="Q419" s="97">
        <f t="shared" si="26"/>
        <v>0</v>
      </c>
      <c r="R419" s="97" t="str">
        <f>IFERROR(VLOOKUP(E419&amp;F419,Data!A:F,6,FALSE),"")</f>
        <v/>
      </c>
      <c r="S419" s="98">
        <f t="shared" si="27"/>
        <v>0</v>
      </c>
      <c r="T419" s="97" t="str">
        <f>IFERROR(VLOOKUP(E419&amp;H419,Data!A:F,6,FALSE),"")</f>
        <v/>
      </c>
    </row>
    <row r="420" spans="1:20" x14ac:dyDescent="0.25">
      <c r="A420" s="91" t="str">
        <f>IFERROR(AVERAGE(VLOOKUP(F420,Matrix!B:D,2,FALSE),VLOOKUP(H420,Matrix!B:D,3,FALSE)),"")</f>
        <v/>
      </c>
      <c r="B420" s="91" t="str">
        <f>IFERROR(AVERAGE(VLOOKUP(H420,Matrix!B:D,2,FALSE),VLOOKUP(F420,Matrix!B:D,3,FALSE)),"")</f>
        <v/>
      </c>
      <c r="C420" s="79">
        <f t="shared" si="25"/>
        <v>0</v>
      </c>
      <c r="D420" s="92" t="str">
        <f t="shared" si="24"/>
        <v/>
      </c>
      <c r="E420"/>
      <c r="F420"/>
      <c r="G420"/>
      <c r="H420"/>
      <c r="I420"/>
      <c r="J420"/>
      <c r="K420"/>
      <c r="L420" s="93" t="str">
        <f>IFERROR(VLOOKUP(F420,Matrix!B:X,11,FALSE)-VLOOKUP(H420,Matrix!B:X,11,FALSE),"")</f>
        <v/>
      </c>
      <c r="M420" s="94" t="str">
        <f>IFERROR(VLOOKUP(F420,Matrix!B:H,7,FALSE)-VLOOKUP(H420,Matrix!B:H,7,FALSE),"")</f>
        <v/>
      </c>
      <c r="N420" s="95" t="str">
        <f>IFERROR(VLOOKUP(F420,Matrix!B:E,2,FALSE)-VLOOKUP(H420,Matrix!B:E,2,FALSE),"")</f>
        <v/>
      </c>
      <c r="O420" s="96" t="str">
        <f>IFERROR(VLOOKUP(F420,Matrix!B:X,14,FALSE)-VLOOKUP(H420,Matrix!B:X,14,FALSE),"")</f>
        <v/>
      </c>
      <c r="P420" s="96" t="str">
        <f>IFERROR(VLOOKUP(F420,Matrix!B:X,15,FALSE)-VLOOKUP(H420,Matrix!B:X,15,FALSE),"")</f>
        <v/>
      </c>
      <c r="Q420" s="97">
        <f t="shared" si="26"/>
        <v>0</v>
      </c>
      <c r="R420" s="97" t="str">
        <f>IFERROR(VLOOKUP(E420&amp;F420,Data!A:F,6,FALSE),"")</f>
        <v/>
      </c>
      <c r="S420" s="98">
        <f t="shared" si="27"/>
        <v>0</v>
      </c>
      <c r="T420" s="97" t="str">
        <f>IFERROR(VLOOKUP(E420&amp;H420,Data!A:F,6,FALSE),"")</f>
        <v/>
      </c>
    </row>
    <row r="421" spans="1:20" x14ac:dyDescent="0.25">
      <c r="A421" s="91" t="str">
        <f>IFERROR(AVERAGE(VLOOKUP(F421,Matrix!B:D,2,FALSE),VLOOKUP(H421,Matrix!B:D,3,FALSE)),"")</f>
        <v/>
      </c>
      <c r="B421" s="91" t="str">
        <f>IFERROR(AVERAGE(VLOOKUP(H421,Matrix!B:D,2,FALSE),VLOOKUP(F421,Matrix!B:D,3,FALSE)),"")</f>
        <v/>
      </c>
      <c r="C421" s="79">
        <f t="shared" si="25"/>
        <v>0</v>
      </c>
      <c r="D421" s="92" t="str">
        <f t="shared" si="24"/>
        <v/>
      </c>
      <c r="E421"/>
      <c r="F421"/>
      <c r="G421"/>
      <c r="H421"/>
      <c r="I421"/>
      <c r="J421"/>
      <c r="K421"/>
      <c r="L421" s="93" t="str">
        <f>IFERROR(VLOOKUP(F421,Matrix!B:X,11,FALSE)-VLOOKUP(H421,Matrix!B:X,11,FALSE),"")</f>
        <v/>
      </c>
      <c r="M421" s="94" t="str">
        <f>IFERROR(VLOOKUP(F421,Matrix!B:H,7,FALSE)-VLOOKUP(H421,Matrix!B:H,7,FALSE),"")</f>
        <v/>
      </c>
      <c r="N421" s="95" t="str">
        <f>IFERROR(VLOOKUP(F421,Matrix!B:E,2,FALSE)-VLOOKUP(H421,Matrix!B:E,2,FALSE),"")</f>
        <v/>
      </c>
      <c r="O421" s="96" t="str">
        <f>IFERROR(VLOOKUP(F421,Matrix!B:X,14,FALSE)-VLOOKUP(H421,Matrix!B:X,14,FALSE),"")</f>
        <v/>
      </c>
      <c r="P421" s="96" t="str">
        <f>IFERROR(VLOOKUP(F421,Matrix!B:X,15,FALSE)-VLOOKUP(H421,Matrix!B:X,15,FALSE),"")</f>
        <v/>
      </c>
      <c r="Q421" s="97">
        <f t="shared" si="26"/>
        <v>0</v>
      </c>
      <c r="R421" s="97" t="str">
        <f>IFERROR(VLOOKUP(E421&amp;F421,Data!A:F,6,FALSE),"")</f>
        <v/>
      </c>
      <c r="S421" s="98">
        <f t="shared" si="27"/>
        <v>0</v>
      </c>
      <c r="T421" s="97" t="str">
        <f>IFERROR(VLOOKUP(E421&amp;H421,Data!A:F,6,FALSE),"")</f>
        <v/>
      </c>
    </row>
    <row r="422" spans="1:20" x14ac:dyDescent="0.25">
      <c r="A422" s="91" t="str">
        <f>IFERROR(AVERAGE(VLOOKUP(F422,Matrix!B:D,2,FALSE),VLOOKUP(H422,Matrix!B:D,3,FALSE)),"")</f>
        <v/>
      </c>
      <c r="B422" s="91" t="str">
        <f>IFERROR(AVERAGE(VLOOKUP(H422,Matrix!B:D,2,FALSE),VLOOKUP(F422,Matrix!B:D,3,FALSE)),"")</f>
        <v/>
      </c>
      <c r="C422" s="79">
        <f t="shared" si="25"/>
        <v>0</v>
      </c>
      <c r="D422" s="92" t="str">
        <f t="shared" si="24"/>
        <v/>
      </c>
      <c r="E422"/>
      <c r="F422"/>
      <c r="G422"/>
      <c r="H422"/>
      <c r="I422"/>
      <c r="J422"/>
      <c r="K422"/>
      <c r="L422" s="93" t="str">
        <f>IFERROR(VLOOKUP(F422,Matrix!B:X,11,FALSE)-VLOOKUP(H422,Matrix!B:X,11,FALSE),"")</f>
        <v/>
      </c>
      <c r="M422" s="94" t="str">
        <f>IFERROR(VLOOKUP(F422,Matrix!B:H,7,FALSE)-VLOOKUP(H422,Matrix!B:H,7,FALSE),"")</f>
        <v/>
      </c>
      <c r="N422" s="95" t="str">
        <f>IFERROR(VLOOKUP(F422,Matrix!B:E,2,FALSE)-VLOOKUP(H422,Matrix!B:E,2,FALSE),"")</f>
        <v/>
      </c>
      <c r="O422" s="96" t="str">
        <f>IFERROR(VLOOKUP(F422,Matrix!B:X,14,FALSE)-VLOOKUP(H422,Matrix!B:X,14,FALSE),"")</f>
        <v/>
      </c>
      <c r="P422" s="96" t="str">
        <f>IFERROR(VLOOKUP(F422,Matrix!B:X,15,FALSE)-VLOOKUP(H422,Matrix!B:X,15,FALSE),"")</f>
        <v/>
      </c>
      <c r="Q422" s="97">
        <f t="shared" si="26"/>
        <v>0</v>
      </c>
      <c r="R422" s="97" t="str">
        <f>IFERROR(VLOOKUP(E422&amp;F422,Data!A:F,6,FALSE),"")</f>
        <v/>
      </c>
      <c r="S422" s="98">
        <f t="shared" si="27"/>
        <v>0</v>
      </c>
      <c r="T422" s="97" t="str">
        <f>IFERROR(VLOOKUP(E422&amp;H422,Data!A:F,6,FALSE),"")</f>
        <v/>
      </c>
    </row>
    <row r="423" spans="1:20" x14ac:dyDescent="0.25">
      <c r="A423" s="91" t="str">
        <f>IFERROR(AVERAGE(VLOOKUP(F423,Matrix!B:D,2,FALSE),VLOOKUP(H423,Matrix!B:D,3,FALSE)),"")</f>
        <v/>
      </c>
      <c r="B423" s="91" t="str">
        <f>IFERROR(AVERAGE(VLOOKUP(H423,Matrix!B:D,2,FALSE),VLOOKUP(F423,Matrix!B:D,3,FALSE)),"")</f>
        <v/>
      </c>
      <c r="C423" s="79">
        <f t="shared" si="25"/>
        <v>0</v>
      </c>
      <c r="D423" s="92" t="str">
        <f t="shared" si="24"/>
        <v/>
      </c>
      <c r="E423"/>
      <c r="F423"/>
      <c r="G423"/>
      <c r="H423"/>
      <c r="I423"/>
      <c r="J423"/>
      <c r="K423"/>
      <c r="L423" s="93" t="str">
        <f>IFERROR(VLOOKUP(F423,Matrix!B:X,11,FALSE)-VLOOKUP(H423,Matrix!B:X,11,FALSE),"")</f>
        <v/>
      </c>
      <c r="M423" s="94" t="str">
        <f>IFERROR(VLOOKUP(F423,Matrix!B:H,7,FALSE)-VLOOKUP(H423,Matrix!B:H,7,FALSE),"")</f>
        <v/>
      </c>
      <c r="N423" s="95" t="str">
        <f>IFERROR(VLOOKUP(F423,Matrix!B:E,2,FALSE)-VLOOKUP(H423,Matrix!B:E,2,FALSE),"")</f>
        <v/>
      </c>
      <c r="O423" s="96" t="str">
        <f>IFERROR(VLOOKUP(F423,Matrix!B:X,14,FALSE)-VLOOKUP(H423,Matrix!B:X,14,FALSE),"")</f>
        <v/>
      </c>
      <c r="P423" s="96" t="str">
        <f>IFERROR(VLOOKUP(F423,Matrix!B:X,15,FALSE)-VLOOKUP(H423,Matrix!B:X,15,FALSE),"")</f>
        <v/>
      </c>
      <c r="Q423" s="97">
        <f t="shared" si="26"/>
        <v>0</v>
      </c>
      <c r="R423" s="97" t="str">
        <f>IFERROR(VLOOKUP(E423&amp;F423,Data!A:F,6,FALSE),"")</f>
        <v/>
      </c>
      <c r="S423" s="98">
        <f t="shared" si="27"/>
        <v>0</v>
      </c>
      <c r="T423" s="97" t="str">
        <f>IFERROR(VLOOKUP(E423&amp;H423,Data!A:F,6,FALSE),"")</f>
        <v/>
      </c>
    </row>
    <row r="424" spans="1:20" x14ac:dyDescent="0.25">
      <c r="A424" s="91" t="str">
        <f>IFERROR(AVERAGE(VLOOKUP(F424,Matrix!B:D,2,FALSE),VLOOKUP(H424,Matrix!B:D,3,FALSE)),"")</f>
        <v/>
      </c>
      <c r="B424" s="91" t="str">
        <f>IFERROR(AVERAGE(VLOOKUP(H424,Matrix!B:D,2,FALSE),VLOOKUP(F424,Matrix!B:D,3,FALSE)),"")</f>
        <v/>
      </c>
      <c r="C424" s="79">
        <f t="shared" si="25"/>
        <v>0</v>
      </c>
      <c r="D424" s="92" t="str">
        <f t="shared" si="24"/>
        <v/>
      </c>
      <c r="E424"/>
      <c r="F424"/>
      <c r="G424"/>
      <c r="H424"/>
      <c r="I424"/>
      <c r="J424"/>
      <c r="K424"/>
      <c r="L424" s="93" t="str">
        <f>IFERROR(VLOOKUP(F424,Matrix!B:X,11,FALSE)-VLOOKUP(H424,Matrix!B:X,11,FALSE),"")</f>
        <v/>
      </c>
      <c r="M424" s="94" t="str">
        <f>IFERROR(VLOOKUP(F424,Matrix!B:H,7,FALSE)-VLOOKUP(H424,Matrix!B:H,7,FALSE),"")</f>
        <v/>
      </c>
      <c r="N424" s="95" t="str">
        <f>IFERROR(VLOOKUP(F424,Matrix!B:E,2,FALSE)-VLOOKUP(H424,Matrix!B:E,2,FALSE),"")</f>
        <v/>
      </c>
      <c r="O424" s="96" t="str">
        <f>IFERROR(VLOOKUP(F424,Matrix!B:X,14,FALSE)-VLOOKUP(H424,Matrix!B:X,14,FALSE),"")</f>
        <v/>
      </c>
      <c r="P424" s="96" t="str">
        <f>IFERROR(VLOOKUP(F424,Matrix!B:X,15,FALSE)-VLOOKUP(H424,Matrix!B:X,15,FALSE),"")</f>
        <v/>
      </c>
      <c r="Q424" s="97">
        <f t="shared" si="26"/>
        <v>0</v>
      </c>
      <c r="R424" s="97" t="str">
        <f>IFERROR(VLOOKUP(E424&amp;F424,Data!A:F,6,FALSE),"")</f>
        <v/>
      </c>
      <c r="S424" s="98">
        <f t="shared" si="27"/>
        <v>0</v>
      </c>
      <c r="T424" s="97" t="str">
        <f>IFERROR(VLOOKUP(E424&amp;H424,Data!A:F,6,FALSE),"")</f>
        <v/>
      </c>
    </row>
    <row r="425" spans="1:20" x14ac:dyDescent="0.25">
      <c r="A425" s="91" t="str">
        <f>IFERROR(AVERAGE(VLOOKUP(F425,Matrix!B:D,2,FALSE),VLOOKUP(H425,Matrix!B:D,3,FALSE)),"")</f>
        <v/>
      </c>
      <c r="B425" s="91" t="str">
        <f>IFERROR(AVERAGE(VLOOKUP(H425,Matrix!B:D,2,FALSE),VLOOKUP(F425,Matrix!B:D,3,FALSE)),"")</f>
        <v/>
      </c>
      <c r="C425" s="79">
        <f t="shared" si="25"/>
        <v>0</v>
      </c>
      <c r="D425" s="92" t="str">
        <f t="shared" si="24"/>
        <v/>
      </c>
      <c r="E425"/>
      <c r="F425"/>
      <c r="G425"/>
      <c r="H425"/>
      <c r="I425"/>
      <c r="J425"/>
      <c r="K425"/>
      <c r="L425" s="93" t="str">
        <f>IFERROR(VLOOKUP(F425,Matrix!B:X,11,FALSE)-VLOOKUP(H425,Matrix!B:X,11,FALSE),"")</f>
        <v/>
      </c>
      <c r="M425" s="94" t="str">
        <f>IFERROR(VLOOKUP(F425,Matrix!B:H,7,FALSE)-VLOOKUP(H425,Matrix!B:H,7,FALSE),"")</f>
        <v/>
      </c>
      <c r="N425" s="95" t="str">
        <f>IFERROR(VLOOKUP(F425,Matrix!B:E,2,FALSE)-VLOOKUP(H425,Matrix!B:E,2,FALSE),"")</f>
        <v/>
      </c>
      <c r="O425" s="96" t="str">
        <f>IFERROR(VLOOKUP(F425,Matrix!B:X,14,FALSE)-VLOOKUP(H425,Matrix!B:X,14,FALSE),"")</f>
        <v/>
      </c>
      <c r="P425" s="96" t="str">
        <f>IFERROR(VLOOKUP(F425,Matrix!B:X,15,FALSE)-VLOOKUP(H425,Matrix!B:X,15,FALSE),"")</f>
        <v/>
      </c>
      <c r="Q425" s="97">
        <f t="shared" si="26"/>
        <v>0</v>
      </c>
      <c r="R425" s="97" t="str">
        <f>IFERROR(VLOOKUP(E425&amp;F425,Data!A:F,6,FALSE),"")</f>
        <v/>
      </c>
      <c r="S425" s="98">
        <f t="shared" si="27"/>
        <v>0</v>
      </c>
      <c r="T425" s="97" t="str">
        <f>IFERROR(VLOOKUP(E425&amp;H425,Data!A:F,6,FALSE),"")</f>
        <v/>
      </c>
    </row>
    <row r="426" spans="1:20" x14ac:dyDescent="0.25">
      <c r="A426" s="91" t="str">
        <f>IFERROR(AVERAGE(VLOOKUP(F426,Matrix!B:D,2,FALSE),VLOOKUP(H426,Matrix!B:D,3,FALSE)),"")</f>
        <v/>
      </c>
      <c r="B426" s="91" t="str">
        <f>IFERROR(AVERAGE(VLOOKUP(H426,Matrix!B:D,2,FALSE),VLOOKUP(F426,Matrix!B:D,3,FALSE)),"")</f>
        <v/>
      </c>
      <c r="C426" s="79">
        <f t="shared" si="25"/>
        <v>0</v>
      </c>
      <c r="D426" s="92" t="str">
        <f t="shared" si="24"/>
        <v/>
      </c>
      <c r="E426"/>
      <c r="F426"/>
      <c r="G426"/>
      <c r="H426"/>
      <c r="I426"/>
      <c r="J426"/>
      <c r="K426"/>
      <c r="L426" s="93" t="str">
        <f>IFERROR(VLOOKUP(F426,Matrix!B:X,11,FALSE)-VLOOKUP(H426,Matrix!B:X,11,FALSE),"")</f>
        <v/>
      </c>
      <c r="M426" s="94" t="str">
        <f>IFERROR(VLOOKUP(F426,Matrix!B:H,7,FALSE)-VLOOKUP(H426,Matrix!B:H,7,FALSE),"")</f>
        <v/>
      </c>
      <c r="N426" s="95" t="str">
        <f>IFERROR(VLOOKUP(F426,Matrix!B:E,2,FALSE)-VLOOKUP(H426,Matrix!B:E,2,FALSE),"")</f>
        <v/>
      </c>
      <c r="O426" s="96" t="str">
        <f>IFERROR(VLOOKUP(F426,Matrix!B:X,14,FALSE)-VLOOKUP(H426,Matrix!B:X,14,FALSE),"")</f>
        <v/>
      </c>
      <c r="P426" s="96" t="str">
        <f>IFERROR(VLOOKUP(F426,Matrix!B:X,15,FALSE)-VLOOKUP(H426,Matrix!B:X,15,FALSE),"")</f>
        <v/>
      </c>
      <c r="Q426" s="97">
        <f t="shared" si="26"/>
        <v>0</v>
      </c>
      <c r="R426" s="97" t="str">
        <f>IFERROR(VLOOKUP(E426&amp;F426,Data!A:F,6,FALSE),"")</f>
        <v/>
      </c>
      <c r="S426" s="98">
        <f t="shared" si="27"/>
        <v>0</v>
      </c>
      <c r="T426" s="97" t="str">
        <f>IFERROR(VLOOKUP(E426&amp;H426,Data!A:F,6,FALSE),"")</f>
        <v/>
      </c>
    </row>
    <row r="427" spans="1:20" x14ac:dyDescent="0.25">
      <c r="A427" s="91" t="str">
        <f>IFERROR(AVERAGE(VLOOKUP(F427,Matrix!B:D,2,FALSE),VLOOKUP(H427,Matrix!B:D,3,FALSE)),"")</f>
        <v/>
      </c>
      <c r="B427" s="91" t="str">
        <f>IFERROR(AVERAGE(VLOOKUP(H427,Matrix!B:D,2,FALSE),VLOOKUP(F427,Matrix!B:D,3,FALSE)),"")</f>
        <v/>
      </c>
      <c r="C427" s="79">
        <f t="shared" si="25"/>
        <v>0</v>
      </c>
      <c r="D427" s="92" t="str">
        <f t="shared" si="24"/>
        <v/>
      </c>
      <c r="E427"/>
      <c r="F427"/>
      <c r="G427"/>
      <c r="H427"/>
      <c r="I427"/>
      <c r="J427"/>
      <c r="K427"/>
      <c r="L427" s="93" t="str">
        <f>IFERROR(VLOOKUP(F427,Matrix!B:X,11,FALSE)-VLOOKUP(H427,Matrix!B:X,11,FALSE),"")</f>
        <v/>
      </c>
      <c r="M427" s="94" t="str">
        <f>IFERROR(VLOOKUP(F427,Matrix!B:H,7,FALSE)-VLOOKUP(H427,Matrix!B:H,7,FALSE),"")</f>
        <v/>
      </c>
      <c r="N427" s="95" t="str">
        <f>IFERROR(VLOOKUP(F427,Matrix!B:E,2,FALSE)-VLOOKUP(H427,Matrix!B:E,2,FALSE),"")</f>
        <v/>
      </c>
      <c r="O427" s="96" t="str">
        <f>IFERROR(VLOOKUP(F427,Matrix!B:X,14,FALSE)-VLOOKUP(H427,Matrix!B:X,14,FALSE),"")</f>
        <v/>
      </c>
      <c r="P427" s="96" t="str">
        <f>IFERROR(VLOOKUP(F427,Matrix!B:X,15,FALSE)-VLOOKUP(H427,Matrix!B:X,15,FALSE),"")</f>
        <v/>
      </c>
      <c r="Q427" s="97">
        <f t="shared" si="26"/>
        <v>0</v>
      </c>
      <c r="R427" s="97" t="str">
        <f>IFERROR(VLOOKUP(E427&amp;F427,Data!A:F,6,FALSE),"")</f>
        <v/>
      </c>
      <c r="S427" s="98">
        <f t="shared" si="27"/>
        <v>0</v>
      </c>
      <c r="T427" s="97" t="str">
        <f>IFERROR(VLOOKUP(E427&amp;H427,Data!A:F,6,FALSE),"")</f>
        <v/>
      </c>
    </row>
    <row r="428" spans="1:20" x14ac:dyDescent="0.25">
      <c r="A428" s="91" t="str">
        <f>IFERROR(AVERAGE(VLOOKUP(F428,Matrix!B:D,2,FALSE),VLOOKUP(H428,Matrix!B:D,3,FALSE)),"")</f>
        <v/>
      </c>
      <c r="B428" s="91" t="str">
        <f>IFERROR(AVERAGE(VLOOKUP(H428,Matrix!B:D,2,FALSE),VLOOKUP(F428,Matrix!B:D,3,FALSE)),"")</f>
        <v/>
      </c>
      <c r="C428" s="79">
        <f t="shared" si="25"/>
        <v>0</v>
      </c>
      <c r="D428" s="92" t="str">
        <f t="shared" si="24"/>
        <v/>
      </c>
      <c r="E428"/>
      <c r="F428"/>
      <c r="G428"/>
      <c r="H428"/>
      <c r="I428"/>
      <c r="J428"/>
      <c r="K428"/>
      <c r="L428" s="93" t="str">
        <f>IFERROR(VLOOKUP(F428,Matrix!B:X,11,FALSE)-VLOOKUP(H428,Matrix!B:X,11,FALSE),"")</f>
        <v/>
      </c>
      <c r="M428" s="94" t="str">
        <f>IFERROR(VLOOKUP(F428,Matrix!B:H,7,FALSE)-VLOOKUP(H428,Matrix!B:H,7,FALSE),"")</f>
        <v/>
      </c>
      <c r="N428" s="95" t="str">
        <f>IFERROR(VLOOKUP(F428,Matrix!B:E,2,FALSE)-VLOOKUP(H428,Matrix!B:E,2,FALSE),"")</f>
        <v/>
      </c>
      <c r="O428" s="96" t="str">
        <f>IFERROR(VLOOKUP(F428,Matrix!B:X,14,FALSE)-VLOOKUP(H428,Matrix!B:X,14,FALSE),"")</f>
        <v/>
      </c>
      <c r="P428" s="96" t="str">
        <f>IFERROR(VLOOKUP(F428,Matrix!B:X,15,FALSE)-VLOOKUP(H428,Matrix!B:X,15,FALSE),"")</f>
        <v/>
      </c>
      <c r="Q428" s="97">
        <f t="shared" si="26"/>
        <v>0</v>
      </c>
      <c r="R428" s="97" t="str">
        <f>IFERROR(VLOOKUP(E428&amp;F428,Data!A:F,6,FALSE),"")</f>
        <v/>
      </c>
      <c r="S428" s="98">
        <f t="shared" si="27"/>
        <v>0</v>
      </c>
      <c r="T428" s="97" t="str">
        <f>IFERROR(VLOOKUP(E428&amp;H428,Data!A:F,6,FALSE),"")</f>
        <v/>
      </c>
    </row>
    <row r="429" spans="1:20" x14ac:dyDescent="0.25">
      <c r="A429" s="91" t="str">
        <f>IFERROR(AVERAGE(VLOOKUP(F429,Matrix!B:D,2,FALSE),VLOOKUP(H429,Matrix!B:D,3,FALSE)),"")</f>
        <v/>
      </c>
      <c r="B429" s="91" t="str">
        <f>IFERROR(AVERAGE(VLOOKUP(H429,Matrix!B:D,2,FALSE),VLOOKUP(F429,Matrix!B:D,3,FALSE)),"")</f>
        <v/>
      </c>
      <c r="C429" s="79">
        <f t="shared" si="25"/>
        <v>0</v>
      </c>
      <c r="D429" s="92" t="str">
        <f t="shared" si="24"/>
        <v/>
      </c>
      <c r="E429"/>
      <c r="F429"/>
      <c r="G429"/>
      <c r="H429"/>
      <c r="I429"/>
      <c r="J429"/>
      <c r="K429"/>
      <c r="L429" s="93" t="str">
        <f>IFERROR(VLOOKUP(F429,Matrix!B:X,11,FALSE)-VLOOKUP(H429,Matrix!B:X,11,FALSE),"")</f>
        <v/>
      </c>
      <c r="M429" s="94" t="str">
        <f>IFERROR(VLOOKUP(F429,Matrix!B:H,7,FALSE)-VLOOKUP(H429,Matrix!B:H,7,FALSE),"")</f>
        <v/>
      </c>
      <c r="N429" s="95" t="str">
        <f>IFERROR(VLOOKUP(F429,Matrix!B:E,2,FALSE)-VLOOKUP(H429,Matrix!B:E,2,FALSE),"")</f>
        <v/>
      </c>
      <c r="O429" s="96" t="str">
        <f>IFERROR(VLOOKUP(F429,Matrix!B:X,14,FALSE)-VLOOKUP(H429,Matrix!B:X,14,FALSE),"")</f>
        <v/>
      </c>
      <c r="P429" s="96" t="str">
        <f>IFERROR(VLOOKUP(F429,Matrix!B:X,15,FALSE)-VLOOKUP(H429,Matrix!B:X,15,FALSE),"")</f>
        <v/>
      </c>
      <c r="Q429" s="97">
        <f t="shared" si="26"/>
        <v>0</v>
      </c>
      <c r="R429" s="97" t="str">
        <f>IFERROR(VLOOKUP(E429&amp;F429,Data!A:F,6,FALSE),"")</f>
        <v/>
      </c>
      <c r="S429" s="98">
        <f t="shared" si="27"/>
        <v>0</v>
      </c>
      <c r="T429" s="97" t="str">
        <f>IFERROR(VLOOKUP(E429&amp;H429,Data!A:F,6,FALSE),"")</f>
        <v/>
      </c>
    </row>
    <row r="430" spans="1:20" x14ac:dyDescent="0.25">
      <c r="A430" s="91" t="str">
        <f>IFERROR(AVERAGE(VLOOKUP(F430,Matrix!B:D,2,FALSE),VLOOKUP(H430,Matrix!B:D,3,FALSE)),"")</f>
        <v/>
      </c>
      <c r="B430" s="91" t="str">
        <f>IFERROR(AVERAGE(VLOOKUP(H430,Matrix!B:D,2,FALSE),VLOOKUP(F430,Matrix!B:D,3,FALSE)),"")</f>
        <v/>
      </c>
      <c r="C430" s="79">
        <f t="shared" si="25"/>
        <v>0</v>
      </c>
      <c r="D430" s="92" t="str">
        <f t="shared" si="24"/>
        <v/>
      </c>
      <c r="E430"/>
      <c r="F430"/>
      <c r="G430"/>
      <c r="H430"/>
      <c r="I430"/>
      <c r="J430"/>
      <c r="K430"/>
      <c r="L430" s="93" t="str">
        <f>IFERROR(VLOOKUP(F430,Matrix!B:X,11,FALSE)-VLOOKUP(H430,Matrix!B:X,11,FALSE),"")</f>
        <v/>
      </c>
      <c r="M430" s="94" t="str">
        <f>IFERROR(VLOOKUP(F430,Matrix!B:H,7,FALSE)-VLOOKUP(H430,Matrix!B:H,7,FALSE),"")</f>
        <v/>
      </c>
      <c r="N430" s="95" t="str">
        <f>IFERROR(VLOOKUP(F430,Matrix!B:E,2,FALSE)-VLOOKUP(H430,Matrix!B:E,2,FALSE),"")</f>
        <v/>
      </c>
      <c r="O430" s="96" t="str">
        <f>IFERROR(VLOOKUP(F430,Matrix!B:X,14,FALSE)-VLOOKUP(H430,Matrix!B:X,14,FALSE),"")</f>
        <v/>
      </c>
      <c r="P430" s="96" t="str">
        <f>IFERROR(VLOOKUP(F430,Matrix!B:X,15,FALSE)-VLOOKUP(H430,Matrix!B:X,15,FALSE),"")</f>
        <v/>
      </c>
      <c r="Q430" s="97">
        <f t="shared" si="26"/>
        <v>0</v>
      </c>
      <c r="R430" s="97" t="str">
        <f>IFERROR(VLOOKUP(E430&amp;F430,Data!A:F,6,FALSE),"")</f>
        <v/>
      </c>
      <c r="S430" s="98">
        <f t="shared" si="27"/>
        <v>0</v>
      </c>
      <c r="T430" s="97" t="str">
        <f>IFERROR(VLOOKUP(E430&amp;H430,Data!A:F,6,FALSE),"")</f>
        <v/>
      </c>
    </row>
    <row r="431" spans="1:20" x14ac:dyDescent="0.25">
      <c r="A431" s="91" t="str">
        <f>IFERROR(AVERAGE(VLOOKUP(F431,Matrix!B:D,2,FALSE),VLOOKUP(H431,Matrix!B:D,3,FALSE)),"")</f>
        <v/>
      </c>
      <c r="B431" s="91" t="str">
        <f>IFERROR(AVERAGE(VLOOKUP(H431,Matrix!B:D,2,FALSE),VLOOKUP(F431,Matrix!B:D,3,FALSE)),"")</f>
        <v/>
      </c>
      <c r="C431" s="79">
        <f t="shared" si="25"/>
        <v>0</v>
      </c>
      <c r="D431" s="92" t="str">
        <f t="shared" si="24"/>
        <v/>
      </c>
      <c r="E431"/>
      <c r="F431"/>
      <c r="G431"/>
      <c r="H431"/>
      <c r="I431"/>
      <c r="J431"/>
      <c r="K431"/>
      <c r="L431" s="93" t="str">
        <f>IFERROR(VLOOKUP(F431,Matrix!B:X,11,FALSE)-VLOOKUP(H431,Matrix!B:X,11,FALSE),"")</f>
        <v/>
      </c>
      <c r="M431" s="94" t="str">
        <f>IFERROR(VLOOKUP(F431,Matrix!B:H,7,FALSE)-VLOOKUP(H431,Matrix!B:H,7,FALSE),"")</f>
        <v/>
      </c>
      <c r="N431" s="95" t="str">
        <f>IFERROR(VLOOKUP(F431,Matrix!B:E,2,FALSE)-VLOOKUP(H431,Matrix!B:E,2,FALSE),"")</f>
        <v/>
      </c>
      <c r="O431" s="96" t="str">
        <f>IFERROR(VLOOKUP(F431,Matrix!B:X,14,FALSE)-VLOOKUP(H431,Matrix!B:X,14,FALSE),"")</f>
        <v/>
      </c>
      <c r="P431" s="96" t="str">
        <f>IFERROR(VLOOKUP(F431,Matrix!B:X,15,FALSE)-VLOOKUP(H431,Matrix!B:X,15,FALSE),"")</f>
        <v/>
      </c>
      <c r="Q431" s="97">
        <f t="shared" si="26"/>
        <v>0</v>
      </c>
      <c r="R431" s="97" t="str">
        <f>IFERROR(VLOOKUP(E431&amp;F431,Data!A:F,6,FALSE),"")</f>
        <v/>
      </c>
      <c r="S431" s="98">
        <f t="shared" si="27"/>
        <v>0</v>
      </c>
      <c r="T431" s="97" t="str">
        <f>IFERROR(VLOOKUP(E431&amp;H431,Data!A:F,6,FALSE),"")</f>
        <v/>
      </c>
    </row>
    <row r="432" spans="1:20" x14ac:dyDescent="0.25">
      <c r="A432" s="91" t="str">
        <f>IFERROR(AVERAGE(VLOOKUP(F432,Matrix!B:D,2,FALSE),VLOOKUP(H432,Matrix!B:D,3,FALSE)),"")</f>
        <v/>
      </c>
      <c r="B432" s="91" t="str">
        <f>IFERROR(AVERAGE(VLOOKUP(H432,Matrix!B:D,2,FALSE),VLOOKUP(F432,Matrix!B:D,3,FALSE)),"")</f>
        <v/>
      </c>
      <c r="C432" s="79">
        <f t="shared" si="25"/>
        <v>0</v>
      </c>
      <c r="D432" s="92" t="str">
        <f t="shared" si="24"/>
        <v/>
      </c>
      <c r="E432"/>
      <c r="F432"/>
      <c r="G432"/>
      <c r="H432"/>
      <c r="I432"/>
      <c r="J432"/>
      <c r="K432"/>
      <c r="L432" s="93" t="str">
        <f>IFERROR(VLOOKUP(F432,Matrix!B:X,11,FALSE)-VLOOKUP(H432,Matrix!B:X,11,FALSE),"")</f>
        <v/>
      </c>
      <c r="M432" s="94" t="str">
        <f>IFERROR(VLOOKUP(F432,Matrix!B:H,7,FALSE)-VLOOKUP(H432,Matrix!B:H,7,FALSE),"")</f>
        <v/>
      </c>
      <c r="N432" s="95" t="str">
        <f>IFERROR(VLOOKUP(F432,Matrix!B:E,2,FALSE)-VLOOKUP(H432,Matrix!B:E,2,FALSE),"")</f>
        <v/>
      </c>
      <c r="O432" s="96" t="str">
        <f>IFERROR(VLOOKUP(F432,Matrix!B:X,14,FALSE)-VLOOKUP(H432,Matrix!B:X,14,FALSE),"")</f>
        <v/>
      </c>
      <c r="P432" s="96" t="str">
        <f>IFERROR(VLOOKUP(F432,Matrix!B:X,15,FALSE)-VLOOKUP(H432,Matrix!B:X,15,FALSE),"")</f>
        <v/>
      </c>
      <c r="Q432" s="97">
        <f t="shared" si="26"/>
        <v>0</v>
      </c>
      <c r="R432" s="97" t="str">
        <f>IFERROR(VLOOKUP(E432&amp;F432,Data!A:F,6,FALSE),"")</f>
        <v/>
      </c>
      <c r="S432" s="98">
        <f t="shared" si="27"/>
        <v>0</v>
      </c>
      <c r="T432" s="97" t="str">
        <f>IFERROR(VLOOKUP(E432&amp;H432,Data!A:F,6,FALSE),"")</f>
        <v/>
      </c>
    </row>
    <row r="433" spans="1:20" x14ac:dyDescent="0.25">
      <c r="A433" s="91" t="str">
        <f>IFERROR(AVERAGE(VLOOKUP(F433,Matrix!B:D,2,FALSE),VLOOKUP(H433,Matrix!B:D,3,FALSE)),"")</f>
        <v/>
      </c>
      <c r="B433" s="91" t="str">
        <f>IFERROR(AVERAGE(VLOOKUP(H433,Matrix!B:D,2,FALSE),VLOOKUP(F433,Matrix!B:D,3,FALSE)),"")</f>
        <v/>
      </c>
      <c r="C433" s="79">
        <f t="shared" si="25"/>
        <v>0</v>
      </c>
      <c r="D433" s="92" t="str">
        <f t="shared" si="24"/>
        <v/>
      </c>
      <c r="E433"/>
      <c r="F433"/>
      <c r="G433"/>
      <c r="H433"/>
      <c r="I433"/>
      <c r="J433"/>
      <c r="K433"/>
      <c r="L433" s="93" t="str">
        <f>IFERROR(VLOOKUP(F433,Matrix!B:X,11,FALSE)-VLOOKUP(H433,Matrix!B:X,11,FALSE),"")</f>
        <v/>
      </c>
      <c r="M433" s="94" t="str">
        <f>IFERROR(VLOOKUP(F433,Matrix!B:H,7,FALSE)-VLOOKUP(H433,Matrix!B:H,7,FALSE),"")</f>
        <v/>
      </c>
      <c r="N433" s="95" t="str">
        <f>IFERROR(VLOOKUP(F433,Matrix!B:E,2,FALSE)-VLOOKUP(H433,Matrix!B:E,2,FALSE),"")</f>
        <v/>
      </c>
      <c r="O433" s="96" t="str">
        <f>IFERROR(VLOOKUP(F433,Matrix!B:X,14,FALSE)-VLOOKUP(H433,Matrix!B:X,14,FALSE),"")</f>
        <v/>
      </c>
      <c r="P433" s="96" t="str">
        <f>IFERROR(VLOOKUP(F433,Matrix!B:X,15,FALSE)-VLOOKUP(H433,Matrix!B:X,15,FALSE),"")</f>
        <v/>
      </c>
      <c r="Q433" s="97">
        <f t="shared" si="26"/>
        <v>0</v>
      </c>
      <c r="R433" s="97" t="str">
        <f>IFERROR(VLOOKUP(E433&amp;F433,Data!A:F,6,FALSE),"")</f>
        <v/>
      </c>
      <c r="S433" s="98">
        <f t="shared" si="27"/>
        <v>0</v>
      </c>
      <c r="T433" s="97" t="str">
        <f>IFERROR(VLOOKUP(E433&amp;H433,Data!A:F,6,FALSE),"")</f>
        <v/>
      </c>
    </row>
    <row r="434" spans="1:20" x14ac:dyDescent="0.25">
      <c r="A434" s="91" t="str">
        <f>IFERROR(AVERAGE(VLOOKUP(F434,Matrix!B:D,2,FALSE),VLOOKUP(H434,Matrix!B:D,3,FALSE)),"")</f>
        <v/>
      </c>
      <c r="B434" s="91" t="str">
        <f>IFERROR(AVERAGE(VLOOKUP(H434,Matrix!B:D,2,FALSE),VLOOKUP(F434,Matrix!B:D,3,FALSE)),"")</f>
        <v/>
      </c>
      <c r="C434" s="79">
        <f t="shared" si="25"/>
        <v>0</v>
      </c>
      <c r="D434" s="92" t="str">
        <f t="shared" si="24"/>
        <v/>
      </c>
      <c r="E434"/>
      <c r="F434"/>
      <c r="G434"/>
      <c r="H434"/>
      <c r="I434"/>
      <c r="J434"/>
      <c r="K434"/>
      <c r="L434" s="93" t="str">
        <f>IFERROR(VLOOKUP(F434,Matrix!B:X,11,FALSE)-VLOOKUP(H434,Matrix!B:X,11,FALSE),"")</f>
        <v/>
      </c>
      <c r="M434" s="94" t="str">
        <f>IFERROR(VLOOKUP(F434,Matrix!B:H,7,FALSE)-VLOOKUP(H434,Matrix!B:H,7,FALSE),"")</f>
        <v/>
      </c>
      <c r="N434" s="95" t="str">
        <f>IFERROR(VLOOKUP(F434,Matrix!B:E,2,FALSE)-VLOOKUP(H434,Matrix!B:E,2,FALSE),"")</f>
        <v/>
      </c>
      <c r="O434" s="96" t="str">
        <f>IFERROR(VLOOKUP(F434,Matrix!B:X,14,FALSE)-VLOOKUP(H434,Matrix!B:X,14,FALSE),"")</f>
        <v/>
      </c>
      <c r="P434" s="96" t="str">
        <f>IFERROR(VLOOKUP(F434,Matrix!B:X,15,FALSE)-VLOOKUP(H434,Matrix!B:X,15,FALSE),"")</f>
        <v/>
      </c>
      <c r="Q434" s="97">
        <f t="shared" si="26"/>
        <v>0</v>
      </c>
      <c r="R434" s="97" t="str">
        <f>IFERROR(VLOOKUP(E434&amp;F434,Data!A:F,6,FALSE),"")</f>
        <v/>
      </c>
      <c r="S434" s="98">
        <f t="shared" si="27"/>
        <v>0</v>
      </c>
      <c r="T434" s="97" t="str">
        <f>IFERROR(VLOOKUP(E434&amp;H434,Data!A:F,6,FALSE),"")</f>
        <v/>
      </c>
    </row>
    <row r="435" spans="1:20" x14ac:dyDescent="0.25">
      <c r="A435" s="91" t="str">
        <f>IFERROR(AVERAGE(VLOOKUP(F435,Matrix!B:D,2,FALSE),VLOOKUP(H435,Matrix!B:D,3,FALSE)),"")</f>
        <v/>
      </c>
      <c r="B435" s="91" t="str">
        <f>IFERROR(AVERAGE(VLOOKUP(H435,Matrix!B:D,2,FALSE),VLOOKUP(F435,Matrix!B:D,3,FALSE)),"")</f>
        <v/>
      </c>
      <c r="C435" s="79">
        <f t="shared" si="25"/>
        <v>0</v>
      </c>
      <c r="D435" s="92" t="str">
        <f t="shared" si="24"/>
        <v/>
      </c>
      <c r="E435"/>
      <c r="F435"/>
      <c r="G435"/>
      <c r="H435"/>
      <c r="I435"/>
      <c r="J435"/>
      <c r="K435"/>
      <c r="L435" s="93" t="str">
        <f>IFERROR(VLOOKUP(F435,Matrix!B:X,11,FALSE)-VLOOKUP(H435,Matrix!B:X,11,FALSE),"")</f>
        <v/>
      </c>
      <c r="M435" s="94" t="str">
        <f>IFERROR(VLOOKUP(F435,Matrix!B:H,7,FALSE)-VLOOKUP(H435,Matrix!B:H,7,FALSE),"")</f>
        <v/>
      </c>
      <c r="N435" s="95" t="str">
        <f>IFERROR(VLOOKUP(F435,Matrix!B:E,2,FALSE)-VLOOKUP(H435,Matrix!B:E,2,FALSE),"")</f>
        <v/>
      </c>
      <c r="O435" s="96" t="str">
        <f>IFERROR(VLOOKUP(F435,Matrix!B:X,14,FALSE)-VLOOKUP(H435,Matrix!B:X,14,FALSE),"")</f>
        <v/>
      </c>
      <c r="P435" s="96" t="str">
        <f>IFERROR(VLOOKUP(F435,Matrix!B:X,15,FALSE)-VLOOKUP(H435,Matrix!B:X,15,FALSE),"")</f>
        <v/>
      </c>
      <c r="Q435" s="97">
        <f t="shared" si="26"/>
        <v>0</v>
      </c>
      <c r="R435" s="97" t="str">
        <f>IFERROR(VLOOKUP(E435&amp;F435,Data!A:F,6,FALSE),"")</f>
        <v/>
      </c>
      <c r="S435" s="98">
        <f t="shared" si="27"/>
        <v>0</v>
      </c>
      <c r="T435" s="97" t="str">
        <f>IFERROR(VLOOKUP(E435&amp;H435,Data!A:F,6,FALSE),"")</f>
        <v/>
      </c>
    </row>
    <row r="436" spans="1:20" x14ac:dyDescent="0.25">
      <c r="A436" s="91" t="str">
        <f>IFERROR(AVERAGE(VLOOKUP(F436,Matrix!B:D,2,FALSE),VLOOKUP(H436,Matrix!B:D,3,FALSE)),"")</f>
        <v/>
      </c>
      <c r="B436" s="91" t="str">
        <f>IFERROR(AVERAGE(VLOOKUP(H436,Matrix!B:D,2,FALSE),VLOOKUP(F436,Matrix!B:D,3,FALSE)),"")</f>
        <v/>
      </c>
      <c r="C436" s="79">
        <f t="shared" si="25"/>
        <v>0</v>
      </c>
      <c r="D436" s="92" t="str">
        <f t="shared" si="24"/>
        <v/>
      </c>
      <c r="E436"/>
      <c r="F436"/>
      <c r="G436"/>
      <c r="H436"/>
      <c r="I436"/>
      <c r="J436"/>
      <c r="K436"/>
      <c r="L436" s="93" t="str">
        <f>IFERROR(VLOOKUP(F436,Matrix!B:X,11,FALSE)-VLOOKUP(H436,Matrix!B:X,11,FALSE),"")</f>
        <v/>
      </c>
      <c r="M436" s="94" t="str">
        <f>IFERROR(VLOOKUP(F436,Matrix!B:H,7,FALSE)-VLOOKUP(H436,Matrix!B:H,7,FALSE),"")</f>
        <v/>
      </c>
      <c r="N436" s="95" t="str">
        <f>IFERROR(VLOOKUP(F436,Matrix!B:E,2,FALSE)-VLOOKUP(H436,Matrix!B:E,2,FALSE),"")</f>
        <v/>
      </c>
      <c r="O436" s="96" t="str">
        <f>IFERROR(VLOOKUP(F436,Matrix!B:X,14,FALSE)-VLOOKUP(H436,Matrix!B:X,14,FALSE),"")</f>
        <v/>
      </c>
      <c r="P436" s="96" t="str">
        <f>IFERROR(VLOOKUP(F436,Matrix!B:X,15,FALSE)-VLOOKUP(H436,Matrix!B:X,15,FALSE),"")</f>
        <v/>
      </c>
      <c r="Q436" s="97">
        <f t="shared" si="26"/>
        <v>0</v>
      </c>
      <c r="R436" s="97" t="str">
        <f>IFERROR(VLOOKUP(E436&amp;F436,Data!A:F,6,FALSE),"")</f>
        <v/>
      </c>
      <c r="S436" s="98">
        <f t="shared" si="27"/>
        <v>0</v>
      </c>
      <c r="T436" s="97" t="str">
        <f>IFERROR(VLOOKUP(E436&amp;H436,Data!A:F,6,FALSE),"")</f>
        <v/>
      </c>
    </row>
    <row r="437" spans="1:20" x14ac:dyDescent="0.25">
      <c r="A437" s="91" t="str">
        <f>IFERROR(AVERAGE(VLOOKUP(F437,Matrix!B:D,2,FALSE),VLOOKUP(H437,Matrix!B:D,3,FALSE)),"")</f>
        <v/>
      </c>
      <c r="B437" s="91" t="str">
        <f>IFERROR(AVERAGE(VLOOKUP(H437,Matrix!B:D,2,FALSE),VLOOKUP(F437,Matrix!B:D,3,FALSE)),"")</f>
        <v/>
      </c>
      <c r="C437" s="79">
        <f t="shared" si="25"/>
        <v>0</v>
      </c>
      <c r="D437" s="92" t="str">
        <f t="shared" si="24"/>
        <v/>
      </c>
      <c r="E437"/>
      <c r="F437"/>
      <c r="G437"/>
      <c r="H437"/>
      <c r="I437"/>
      <c r="J437"/>
      <c r="K437"/>
      <c r="L437" s="93" t="str">
        <f>IFERROR(VLOOKUP(F437,Matrix!B:X,11,FALSE)-VLOOKUP(H437,Matrix!B:X,11,FALSE),"")</f>
        <v/>
      </c>
      <c r="M437" s="94" t="str">
        <f>IFERROR(VLOOKUP(F437,Matrix!B:H,7,FALSE)-VLOOKUP(H437,Matrix!B:H,7,FALSE),"")</f>
        <v/>
      </c>
      <c r="N437" s="95" t="str">
        <f>IFERROR(VLOOKUP(F437,Matrix!B:E,2,FALSE)-VLOOKUP(H437,Matrix!B:E,2,FALSE),"")</f>
        <v/>
      </c>
      <c r="O437" s="96" t="str">
        <f>IFERROR(VLOOKUP(F437,Matrix!B:X,14,FALSE)-VLOOKUP(H437,Matrix!B:X,14,FALSE),"")</f>
        <v/>
      </c>
      <c r="P437" s="96" t="str">
        <f>IFERROR(VLOOKUP(F437,Matrix!B:X,15,FALSE)-VLOOKUP(H437,Matrix!B:X,15,FALSE),"")</f>
        <v/>
      </c>
      <c r="Q437" s="97">
        <f t="shared" si="26"/>
        <v>0</v>
      </c>
      <c r="R437" s="97" t="str">
        <f>IFERROR(VLOOKUP(E437&amp;F437,Data!A:F,6,FALSE),"")</f>
        <v/>
      </c>
      <c r="S437" s="98">
        <f t="shared" si="27"/>
        <v>0</v>
      </c>
      <c r="T437" s="97" t="str">
        <f>IFERROR(VLOOKUP(E437&amp;H437,Data!A:F,6,FALSE),"")</f>
        <v/>
      </c>
    </row>
    <row r="438" spans="1:20" x14ac:dyDescent="0.25">
      <c r="A438" s="91" t="str">
        <f>IFERROR(AVERAGE(VLOOKUP(F438,Matrix!B:D,2,FALSE),VLOOKUP(H438,Matrix!B:D,3,FALSE)),"")</f>
        <v/>
      </c>
      <c r="B438" s="91" t="str">
        <f>IFERROR(AVERAGE(VLOOKUP(H438,Matrix!B:D,2,FALSE),VLOOKUP(F438,Matrix!B:D,3,FALSE)),"")</f>
        <v/>
      </c>
      <c r="C438" s="79">
        <f t="shared" si="25"/>
        <v>0</v>
      </c>
      <c r="D438" s="92" t="str">
        <f t="shared" si="24"/>
        <v/>
      </c>
      <c r="E438"/>
      <c r="F438"/>
      <c r="G438"/>
      <c r="H438"/>
      <c r="I438"/>
      <c r="J438"/>
      <c r="K438"/>
      <c r="L438" s="93" t="str">
        <f>IFERROR(VLOOKUP(F438,Matrix!B:X,11,FALSE)-VLOOKUP(H438,Matrix!B:X,11,FALSE),"")</f>
        <v/>
      </c>
      <c r="M438" s="94" t="str">
        <f>IFERROR(VLOOKUP(F438,Matrix!B:H,7,FALSE)-VLOOKUP(H438,Matrix!B:H,7,FALSE),"")</f>
        <v/>
      </c>
      <c r="N438" s="95" t="str">
        <f>IFERROR(VLOOKUP(F438,Matrix!B:E,2,FALSE)-VLOOKUP(H438,Matrix!B:E,2,FALSE),"")</f>
        <v/>
      </c>
      <c r="O438" s="96" t="str">
        <f>IFERROR(VLOOKUP(F438,Matrix!B:X,14,FALSE)-VLOOKUP(H438,Matrix!B:X,14,FALSE),"")</f>
        <v/>
      </c>
      <c r="P438" s="96" t="str">
        <f>IFERROR(VLOOKUP(F438,Matrix!B:X,15,FALSE)-VLOOKUP(H438,Matrix!B:X,15,FALSE),"")</f>
        <v/>
      </c>
      <c r="Q438" s="97">
        <f t="shared" si="26"/>
        <v>0</v>
      </c>
      <c r="R438" s="97" t="str">
        <f>IFERROR(VLOOKUP(E438&amp;F438,Data!A:F,6,FALSE),"")</f>
        <v/>
      </c>
      <c r="S438" s="98">
        <f t="shared" si="27"/>
        <v>0</v>
      </c>
      <c r="T438" s="97" t="str">
        <f>IFERROR(VLOOKUP(E438&amp;H438,Data!A:F,6,FALSE),"")</f>
        <v/>
      </c>
    </row>
    <row r="439" spans="1:20" x14ac:dyDescent="0.25">
      <c r="A439" s="91" t="str">
        <f>IFERROR(AVERAGE(VLOOKUP(F439,Matrix!B:D,2,FALSE),VLOOKUP(H439,Matrix!B:D,3,FALSE)),"")</f>
        <v/>
      </c>
      <c r="B439" s="91" t="str">
        <f>IFERROR(AVERAGE(VLOOKUP(H439,Matrix!B:D,2,FALSE),VLOOKUP(F439,Matrix!B:D,3,FALSE)),"")</f>
        <v/>
      </c>
      <c r="C439" s="79">
        <f t="shared" si="25"/>
        <v>0</v>
      </c>
      <c r="D439" s="92" t="str">
        <f t="shared" si="24"/>
        <v/>
      </c>
      <c r="E439"/>
      <c r="F439"/>
      <c r="G439"/>
      <c r="H439"/>
      <c r="I439"/>
      <c r="J439"/>
      <c r="K439"/>
      <c r="L439" s="93" t="str">
        <f>IFERROR(VLOOKUP(F439,Matrix!B:X,11,FALSE)-VLOOKUP(H439,Matrix!B:X,11,FALSE),"")</f>
        <v/>
      </c>
      <c r="M439" s="94" t="str">
        <f>IFERROR(VLOOKUP(F439,Matrix!B:H,7,FALSE)-VLOOKUP(H439,Matrix!B:H,7,FALSE),"")</f>
        <v/>
      </c>
      <c r="N439" s="95" t="str">
        <f>IFERROR(VLOOKUP(F439,Matrix!B:E,2,FALSE)-VLOOKUP(H439,Matrix!B:E,2,FALSE),"")</f>
        <v/>
      </c>
      <c r="O439" s="96" t="str">
        <f>IFERROR(VLOOKUP(F439,Matrix!B:X,14,FALSE)-VLOOKUP(H439,Matrix!B:X,14,FALSE),"")</f>
        <v/>
      </c>
      <c r="P439" s="96" t="str">
        <f>IFERROR(VLOOKUP(F439,Matrix!B:X,15,FALSE)-VLOOKUP(H439,Matrix!B:X,15,FALSE),"")</f>
        <v/>
      </c>
      <c r="Q439" s="97">
        <f t="shared" si="26"/>
        <v>0</v>
      </c>
      <c r="R439" s="97" t="str">
        <f>IFERROR(VLOOKUP(E439&amp;F439,Data!A:F,6,FALSE),"")</f>
        <v/>
      </c>
      <c r="S439" s="98">
        <f t="shared" si="27"/>
        <v>0</v>
      </c>
      <c r="T439" s="97" t="str">
        <f>IFERROR(VLOOKUP(E439&amp;H439,Data!A:F,6,FALSE),"")</f>
        <v/>
      </c>
    </row>
    <row r="440" spans="1:20" x14ac:dyDescent="0.25">
      <c r="A440" s="91" t="str">
        <f>IFERROR(AVERAGE(VLOOKUP(F440,Matrix!B:D,2,FALSE),VLOOKUP(H440,Matrix!B:D,3,FALSE)),"")</f>
        <v/>
      </c>
      <c r="B440" s="91" t="str">
        <f>IFERROR(AVERAGE(VLOOKUP(H440,Matrix!B:D,2,FALSE),VLOOKUP(F440,Matrix!B:D,3,FALSE)),"")</f>
        <v/>
      </c>
      <c r="C440" s="79">
        <f t="shared" si="25"/>
        <v>0</v>
      </c>
      <c r="D440" s="92" t="str">
        <f t="shared" si="24"/>
        <v/>
      </c>
      <c r="E440"/>
      <c r="F440"/>
      <c r="G440"/>
      <c r="H440"/>
      <c r="I440"/>
      <c r="J440"/>
      <c r="K440"/>
      <c r="L440" s="93" t="str">
        <f>IFERROR(VLOOKUP(F440,Matrix!B:X,11,FALSE)-VLOOKUP(H440,Matrix!B:X,11,FALSE),"")</f>
        <v/>
      </c>
      <c r="M440" s="94" t="str">
        <f>IFERROR(VLOOKUP(F440,Matrix!B:H,7,FALSE)-VLOOKUP(H440,Matrix!B:H,7,FALSE),"")</f>
        <v/>
      </c>
      <c r="N440" s="95" t="str">
        <f>IFERROR(VLOOKUP(F440,Matrix!B:E,2,FALSE)-VLOOKUP(H440,Matrix!B:E,2,FALSE),"")</f>
        <v/>
      </c>
      <c r="O440" s="96" t="str">
        <f>IFERROR(VLOOKUP(F440,Matrix!B:X,14,FALSE)-VLOOKUP(H440,Matrix!B:X,14,FALSE),"")</f>
        <v/>
      </c>
      <c r="P440" s="96" t="str">
        <f>IFERROR(VLOOKUP(F440,Matrix!B:X,15,FALSE)-VLOOKUP(H440,Matrix!B:X,15,FALSE),"")</f>
        <v/>
      </c>
      <c r="Q440" s="97">
        <f t="shared" si="26"/>
        <v>0</v>
      </c>
      <c r="R440" s="97" t="str">
        <f>IFERROR(VLOOKUP(E440&amp;F440,Data!A:F,6,FALSE),"")</f>
        <v/>
      </c>
      <c r="S440" s="98">
        <f t="shared" si="27"/>
        <v>0</v>
      </c>
      <c r="T440" s="97" t="str">
        <f>IFERROR(VLOOKUP(E440&amp;H440,Data!A:F,6,FALSE),"")</f>
        <v/>
      </c>
    </row>
    <row r="441" spans="1:20" x14ac:dyDescent="0.25">
      <c r="A441" s="91" t="str">
        <f>IFERROR(AVERAGE(VLOOKUP(F441,Matrix!B:D,2,FALSE),VLOOKUP(H441,Matrix!B:D,3,FALSE)),"")</f>
        <v/>
      </c>
      <c r="B441" s="91" t="str">
        <f>IFERROR(AVERAGE(VLOOKUP(H441,Matrix!B:D,2,FALSE),VLOOKUP(F441,Matrix!B:D,3,FALSE)),"")</f>
        <v/>
      </c>
      <c r="C441" s="79">
        <f t="shared" si="25"/>
        <v>0</v>
      </c>
      <c r="D441" s="92" t="str">
        <f t="shared" si="24"/>
        <v/>
      </c>
      <c r="E441"/>
      <c r="F441"/>
      <c r="G441"/>
      <c r="H441"/>
      <c r="I441"/>
      <c r="J441"/>
      <c r="K441"/>
      <c r="L441" s="93" t="str">
        <f>IFERROR(VLOOKUP(F441,Matrix!B:X,11,FALSE)-VLOOKUP(H441,Matrix!B:X,11,FALSE),"")</f>
        <v/>
      </c>
      <c r="M441" s="94" t="str">
        <f>IFERROR(VLOOKUP(F441,Matrix!B:H,7,FALSE)-VLOOKUP(H441,Matrix!B:H,7,FALSE),"")</f>
        <v/>
      </c>
      <c r="N441" s="95" t="str">
        <f>IFERROR(VLOOKUP(F441,Matrix!B:E,2,FALSE)-VLOOKUP(H441,Matrix!B:E,2,FALSE),"")</f>
        <v/>
      </c>
      <c r="O441" s="96" t="str">
        <f>IFERROR(VLOOKUP(F441,Matrix!B:X,14,FALSE)-VLOOKUP(H441,Matrix!B:X,14,FALSE),"")</f>
        <v/>
      </c>
      <c r="P441" s="96" t="str">
        <f>IFERROR(VLOOKUP(F441,Matrix!B:X,15,FALSE)-VLOOKUP(H441,Matrix!B:X,15,FALSE),"")</f>
        <v/>
      </c>
      <c r="Q441" s="97">
        <f t="shared" si="26"/>
        <v>0</v>
      </c>
      <c r="R441" s="97" t="str">
        <f>IFERROR(VLOOKUP(E441&amp;F441,Data!A:F,6,FALSE),"")</f>
        <v/>
      </c>
      <c r="S441" s="98">
        <f t="shared" si="27"/>
        <v>0</v>
      </c>
      <c r="T441" s="97" t="str">
        <f>IFERROR(VLOOKUP(E441&amp;H441,Data!A:F,6,FALSE),"")</f>
        <v/>
      </c>
    </row>
    <row r="442" spans="1:20" x14ac:dyDescent="0.25">
      <c r="A442" s="91" t="str">
        <f>IFERROR(AVERAGE(VLOOKUP(F442,Matrix!B:D,2,FALSE),VLOOKUP(H442,Matrix!B:D,3,FALSE)),"")</f>
        <v/>
      </c>
      <c r="B442" s="91" t="str">
        <f>IFERROR(AVERAGE(VLOOKUP(H442,Matrix!B:D,2,FALSE),VLOOKUP(F442,Matrix!B:D,3,FALSE)),"")</f>
        <v/>
      </c>
      <c r="C442" s="79">
        <f t="shared" si="25"/>
        <v>0</v>
      </c>
      <c r="D442" s="92" t="str">
        <f t="shared" si="24"/>
        <v/>
      </c>
      <c r="E442"/>
      <c r="F442"/>
      <c r="G442"/>
      <c r="H442"/>
      <c r="I442"/>
      <c r="J442"/>
      <c r="K442"/>
      <c r="L442" s="93" t="str">
        <f>IFERROR(VLOOKUP(F442,Matrix!B:X,11,FALSE)-VLOOKUP(H442,Matrix!B:X,11,FALSE),"")</f>
        <v/>
      </c>
      <c r="M442" s="94" t="str">
        <f>IFERROR(VLOOKUP(F442,Matrix!B:H,7,FALSE)-VLOOKUP(H442,Matrix!B:H,7,FALSE),"")</f>
        <v/>
      </c>
      <c r="N442" s="95" t="str">
        <f>IFERROR(VLOOKUP(F442,Matrix!B:E,2,FALSE)-VLOOKUP(H442,Matrix!B:E,2,FALSE),"")</f>
        <v/>
      </c>
      <c r="O442" s="96" t="str">
        <f>IFERROR(VLOOKUP(F442,Matrix!B:X,14,FALSE)-VLOOKUP(H442,Matrix!B:X,14,FALSE),"")</f>
        <v/>
      </c>
      <c r="P442" s="96" t="str">
        <f>IFERROR(VLOOKUP(F442,Matrix!B:X,15,FALSE)-VLOOKUP(H442,Matrix!B:X,15,FALSE),"")</f>
        <v/>
      </c>
      <c r="Q442" s="97">
        <f t="shared" si="26"/>
        <v>0</v>
      </c>
      <c r="R442" s="97" t="str">
        <f>IFERROR(VLOOKUP(E442&amp;F442,Data!A:F,6,FALSE),"")</f>
        <v/>
      </c>
      <c r="S442" s="98">
        <f t="shared" si="27"/>
        <v>0</v>
      </c>
      <c r="T442" s="97" t="str">
        <f>IFERROR(VLOOKUP(E442&amp;H442,Data!A:F,6,FALSE),"")</f>
        <v/>
      </c>
    </row>
    <row r="443" spans="1:20" x14ac:dyDescent="0.25">
      <c r="A443" s="91" t="str">
        <f>IFERROR(AVERAGE(VLOOKUP(F443,Matrix!B:D,2,FALSE),VLOOKUP(H443,Matrix!B:D,3,FALSE)),"")</f>
        <v/>
      </c>
      <c r="B443" s="91" t="str">
        <f>IFERROR(AVERAGE(VLOOKUP(H443,Matrix!B:D,2,FALSE),VLOOKUP(F443,Matrix!B:D,3,FALSE)),"")</f>
        <v/>
      </c>
      <c r="C443" s="79">
        <f t="shared" si="25"/>
        <v>0</v>
      </c>
      <c r="D443" s="92" t="str">
        <f t="shared" si="24"/>
        <v/>
      </c>
      <c r="E443"/>
      <c r="F443"/>
      <c r="G443"/>
      <c r="H443"/>
      <c r="I443"/>
      <c r="J443"/>
      <c r="K443"/>
      <c r="L443" s="93" t="str">
        <f>IFERROR(VLOOKUP(F443,Matrix!B:X,11,FALSE)-VLOOKUP(H443,Matrix!B:X,11,FALSE),"")</f>
        <v/>
      </c>
      <c r="M443" s="94" t="str">
        <f>IFERROR(VLOOKUP(F443,Matrix!B:H,7,FALSE)-VLOOKUP(H443,Matrix!B:H,7,FALSE),"")</f>
        <v/>
      </c>
      <c r="N443" s="95" t="str">
        <f>IFERROR(VLOOKUP(F443,Matrix!B:E,2,FALSE)-VLOOKUP(H443,Matrix!B:E,2,FALSE),"")</f>
        <v/>
      </c>
      <c r="O443" s="96" t="str">
        <f>IFERROR(VLOOKUP(F443,Matrix!B:X,14,FALSE)-VLOOKUP(H443,Matrix!B:X,14,FALSE),"")</f>
        <v/>
      </c>
      <c r="P443" s="96" t="str">
        <f>IFERROR(VLOOKUP(F443,Matrix!B:X,15,FALSE)-VLOOKUP(H443,Matrix!B:X,15,FALSE),"")</f>
        <v/>
      </c>
      <c r="Q443" s="97">
        <f t="shared" si="26"/>
        <v>0</v>
      </c>
      <c r="R443" s="97" t="str">
        <f>IFERROR(VLOOKUP(E443&amp;F443,Data!A:F,6,FALSE),"")</f>
        <v/>
      </c>
      <c r="S443" s="98">
        <f t="shared" si="27"/>
        <v>0</v>
      </c>
      <c r="T443" s="97" t="str">
        <f>IFERROR(VLOOKUP(E443&amp;H443,Data!A:F,6,FALSE),"")</f>
        <v/>
      </c>
    </row>
    <row r="444" spans="1:20" x14ac:dyDescent="0.25">
      <c r="A444" s="91" t="str">
        <f>IFERROR(AVERAGE(VLOOKUP(F444,Matrix!B:D,2,FALSE),VLOOKUP(H444,Matrix!B:D,3,FALSE)),"")</f>
        <v/>
      </c>
      <c r="B444" s="91" t="str">
        <f>IFERROR(AVERAGE(VLOOKUP(H444,Matrix!B:D,2,FALSE),VLOOKUP(F444,Matrix!B:D,3,FALSE)),"")</f>
        <v/>
      </c>
      <c r="C444" s="79">
        <f t="shared" si="25"/>
        <v>0</v>
      </c>
      <c r="D444" s="92" t="str">
        <f t="shared" si="24"/>
        <v/>
      </c>
      <c r="E444"/>
      <c r="F444"/>
      <c r="G444"/>
      <c r="H444"/>
      <c r="I444"/>
      <c r="J444"/>
      <c r="K444"/>
      <c r="L444" s="93" t="str">
        <f>IFERROR(VLOOKUP(F444,Matrix!B:X,11,FALSE)-VLOOKUP(H444,Matrix!B:X,11,FALSE),"")</f>
        <v/>
      </c>
      <c r="M444" s="94" t="str">
        <f>IFERROR(VLOOKUP(F444,Matrix!B:H,7,FALSE)-VLOOKUP(H444,Matrix!B:H,7,FALSE),"")</f>
        <v/>
      </c>
      <c r="N444" s="95" t="str">
        <f>IFERROR(VLOOKUP(F444,Matrix!B:E,2,FALSE)-VLOOKUP(H444,Matrix!B:E,2,FALSE),"")</f>
        <v/>
      </c>
      <c r="O444" s="96" t="str">
        <f>IFERROR(VLOOKUP(F444,Matrix!B:X,14,FALSE)-VLOOKUP(H444,Matrix!B:X,14,FALSE),"")</f>
        <v/>
      </c>
      <c r="P444" s="96" t="str">
        <f>IFERROR(VLOOKUP(F444,Matrix!B:X,15,FALSE)-VLOOKUP(H444,Matrix!B:X,15,FALSE),"")</f>
        <v/>
      </c>
      <c r="Q444" s="97">
        <f t="shared" si="26"/>
        <v>0</v>
      </c>
      <c r="R444" s="97" t="str">
        <f>IFERROR(VLOOKUP(E444&amp;F444,Data!A:F,6,FALSE),"")</f>
        <v/>
      </c>
      <c r="S444" s="98">
        <f t="shared" si="27"/>
        <v>0</v>
      </c>
      <c r="T444" s="97" t="str">
        <f>IFERROR(VLOOKUP(E444&amp;H444,Data!A:F,6,FALSE),"")</f>
        <v/>
      </c>
    </row>
    <row r="445" spans="1:20" x14ac:dyDescent="0.25">
      <c r="A445" s="91" t="str">
        <f>IFERROR(AVERAGE(VLOOKUP(F445,Matrix!B:D,2,FALSE),VLOOKUP(H445,Matrix!B:D,3,FALSE)),"")</f>
        <v/>
      </c>
      <c r="B445" s="91" t="str">
        <f>IFERROR(AVERAGE(VLOOKUP(H445,Matrix!B:D,2,FALSE),VLOOKUP(F445,Matrix!B:D,3,FALSE)),"")</f>
        <v/>
      </c>
      <c r="C445" s="79">
        <f t="shared" si="25"/>
        <v>0</v>
      </c>
      <c r="D445" s="92" t="str">
        <f t="shared" si="24"/>
        <v/>
      </c>
      <c r="E445"/>
      <c r="F445"/>
      <c r="G445"/>
      <c r="H445"/>
      <c r="I445"/>
      <c r="J445"/>
      <c r="K445"/>
      <c r="L445" s="93" t="str">
        <f>IFERROR(VLOOKUP(F445,Matrix!B:X,11,FALSE)-VLOOKUP(H445,Matrix!B:X,11,FALSE),"")</f>
        <v/>
      </c>
      <c r="M445" s="94" t="str">
        <f>IFERROR(VLOOKUP(F445,Matrix!B:H,7,FALSE)-VLOOKUP(H445,Matrix!B:H,7,FALSE),"")</f>
        <v/>
      </c>
      <c r="N445" s="95" t="str">
        <f>IFERROR(VLOOKUP(F445,Matrix!B:E,2,FALSE)-VLOOKUP(H445,Matrix!B:E,2,FALSE),"")</f>
        <v/>
      </c>
      <c r="O445" s="96" t="str">
        <f>IFERROR(VLOOKUP(F445,Matrix!B:X,14,FALSE)-VLOOKUP(H445,Matrix!B:X,14,FALSE),"")</f>
        <v/>
      </c>
      <c r="P445" s="96" t="str">
        <f>IFERROR(VLOOKUP(F445,Matrix!B:X,15,FALSE)-VLOOKUP(H445,Matrix!B:X,15,FALSE),"")</f>
        <v/>
      </c>
      <c r="Q445" s="97">
        <f t="shared" si="26"/>
        <v>0</v>
      </c>
      <c r="R445" s="97" t="str">
        <f>IFERROR(VLOOKUP(E445&amp;F445,Data!A:F,6,FALSE),"")</f>
        <v/>
      </c>
      <c r="S445" s="98">
        <f t="shared" si="27"/>
        <v>0</v>
      </c>
      <c r="T445" s="97" t="str">
        <f>IFERROR(VLOOKUP(E445&amp;H445,Data!A:F,6,FALSE),"")</f>
        <v/>
      </c>
    </row>
    <row r="446" spans="1:20" x14ac:dyDescent="0.25">
      <c r="A446" s="91" t="str">
        <f>IFERROR(AVERAGE(VLOOKUP(F446,Matrix!B:D,2,FALSE),VLOOKUP(H446,Matrix!B:D,3,FALSE)),"")</f>
        <v/>
      </c>
      <c r="B446" s="91" t="str">
        <f>IFERROR(AVERAGE(VLOOKUP(H446,Matrix!B:D,2,FALSE),VLOOKUP(F446,Matrix!B:D,3,FALSE)),"")</f>
        <v/>
      </c>
      <c r="C446" s="79">
        <f t="shared" si="25"/>
        <v>0</v>
      </c>
      <c r="D446" s="92" t="str">
        <f t="shared" si="24"/>
        <v/>
      </c>
      <c r="E446"/>
      <c r="F446"/>
      <c r="G446"/>
      <c r="H446"/>
      <c r="I446"/>
      <c r="J446"/>
      <c r="K446"/>
      <c r="L446" s="93" t="str">
        <f>IFERROR(VLOOKUP(F446,Matrix!B:X,11,FALSE)-VLOOKUP(H446,Matrix!B:X,11,FALSE),"")</f>
        <v/>
      </c>
      <c r="M446" s="94" t="str">
        <f>IFERROR(VLOOKUP(F446,Matrix!B:H,7,FALSE)-VLOOKUP(H446,Matrix!B:H,7,FALSE),"")</f>
        <v/>
      </c>
      <c r="N446" s="95" t="str">
        <f>IFERROR(VLOOKUP(F446,Matrix!B:E,2,FALSE)-VLOOKUP(H446,Matrix!B:E,2,FALSE),"")</f>
        <v/>
      </c>
      <c r="O446" s="96" t="str">
        <f>IFERROR(VLOOKUP(F446,Matrix!B:X,14,FALSE)-VLOOKUP(H446,Matrix!B:X,14,FALSE),"")</f>
        <v/>
      </c>
      <c r="P446" s="96" t="str">
        <f>IFERROR(VLOOKUP(F446,Matrix!B:X,15,FALSE)-VLOOKUP(H446,Matrix!B:X,15,FALSE),"")</f>
        <v/>
      </c>
      <c r="Q446" s="97">
        <f t="shared" si="26"/>
        <v>0</v>
      </c>
      <c r="R446" s="97" t="str">
        <f>IFERROR(VLOOKUP(E446&amp;F446,Data!A:F,6,FALSE),"")</f>
        <v/>
      </c>
      <c r="S446" s="98">
        <f t="shared" si="27"/>
        <v>0</v>
      </c>
      <c r="T446" s="97" t="str">
        <f>IFERROR(VLOOKUP(E446&amp;H446,Data!A:F,6,FALSE),"")</f>
        <v/>
      </c>
    </row>
    <row r="447" spans="1:20" x14ac:dyDescent="0.25">
      <c r="A447" s="91" t="str">
        <f>IFERROR(AVERAGE(VLOOKUP(F447,Matrix!B:D,2,FALSE),VLOOKUP(H447,Matrix!B:D,3,FALSE)),"")</f>
        <v/>
      </c>
      <c r="B447" s="91" t="str">
        <f>IFERROR(AVERAGE(VLOOKUP(H447,Matrix!B:D,2,FALSE),VLOOKUP(F447,Matrix!B:D,3,FALSE)),"")</f>
        <v/>
      </c>
      <c r="C447" s="79">
        <f t="shared" si="25"/>
        <v>0</v>
      </c>
      <c r="D447" s="92" t="str">
        <f t="shared" si="24"/>
        <v/>
      </c>
      <c r="E447"/>
      <c r="F447"/>
      <c r="G447"/>
      <c r="H447"/>
      <c r="I447"/>
      <c r="J447"/>
      <c r="K447"/>
      <c r="L447" s="93" t="str">
        <f>IFERROR(VLOOKUP(F447,Matrix!B:X,11,FALSE)-VLOOKUP(H447,Matrix!B:X,11,FALSE),"")</f>
        <v/>
      </c>
      <c r="M447" s="94" t="str">
        <f>IFERROR(VLOOKUP(F447,Matrix!B:H,7,FALSE)-VLOOKUP(H447,Matrix!B:H,7,FALSE),"")</f>
        <v/>
      </c>
      <c r="N447" s="95" t="str">
        <f>IFERROR(VLOOKUP(F447,Matrix!B:E,2,FALSE)-VLOOKUP(H447,Matrix!B:E,2,FALSE),"")</f>
        <v/>
      </c>
      <c r="O447" s="96" t="str">
        <f>IFERROR(VLOOKUP(F447,Matrix!B:X,14,FALSE)-VLOOKUP(H447,Matrix!B:X,14,FALSE),"")</f>
        <v/>
      </c>
      <c r="P447" s="96" t="str">
        <f>IFERROR(VLOOKUP(F447,Matrix!B:X,15,FALSE)-VLOOKUP(H447,Matrix!B:X,15,FALSE),"")</f>
        <v/>
      </c>
      <c r="Q447" s="97">
        <f t="shared" si="26"/>
        <v>0</v>
      </c>
      <c r="R447" s="97" t="str">
        <f>IFERROR(VLOOKUP(E447&amp;F447,Data!A:F,6,FALSE),"")</f>
        <v/>
      </c>
      <c r="S447" s="98">
        <f t="shared" si="27"/>
        <v>0</v>
      </c>
      <c r="T447" s="97" t="str">
        <f>IFERROR(VLOOKUP(E447&amp;H447,Data!A:F,6,FALSE),"")</f>
        <v/>
      </c>
    </row>
    <row r="448" spans="1:20" x14ac:dyDescent="0.25">
      <c r="A448" s="91" t="str">
        <f>IFERROR(AVERAGE(VLOOKUP(F448,Matrix!B:D,2,FALSE),VLOOKUP(H448,Matrix!B:D,3,FALSE)),"")</f>
        <v/>
      </c>
      <c r="B448" s="91" t="str">
        <f>IFERROR(AVERAGE(VLOOKUP(H448,Matrix!B:D,2,FALSE),VLOOKUP(F448,Matrix!B:D,3,FALSE)),"")</f>
        <v/>
      </c>
      <c r="C448" s="79">
        <f t="shared" si="25"/>
        <v>0</v>
      </c>
      <c r="D448" s="92" t="str">
        <f t="shared" si="24"/>
        <v/>
      </c>
      <c r="E448"/>
      <c r="F448"/>
      <c r="G448"/>
      <c r="H448"/>
      <c r="I448"/>
      <c r="J448"/>
      <c r="K448"/>
      <c r="L448" s="93" t="str">
        <f>IFERROR(VLOOKUP(F448,Matrix!B:X,11,FALSE)-VLOOKUP(H448,Matrix!B:X,11,FALSE),"")</f>
        <v/>
      </c>
      <c r="M448" s="94" t="str">
        <f>IFERROR(VLOOKUP(F448,Matrix!B:H,7,FALSE)-VLOOKUP(H448,Matrix!B:H,7,FALSE),"")</f>
        <v/>
      </c>
      <c r="N448" s="95" t="str">
        <f>IFERROR(VLOOKUP(F448,Matrix!B:E,2,FALSE)-VLOOKUP(H448,Matrix!B:E,2,FALSE),"")</f>
        <v/>
      </c>
      <c r="O448" s="96" t="str">
        <f>IFERROR(VLOOKUP(F448,Matrix!B:X,14,FALSE)-VLOOKUP(H448,Matrix!B:X,14,FALSE),"")</f>
        <v/>
      </c>
      <c r="P448" s="96" t="str">
        <f>IFERROR(VLOOKUP(F448,Matrix!B:X,15,FALSE)-VLOOKUP(H448,Matrix!B:X,15,FALSE),"")</f>
        <v/>
      </c>
      <c r="Q448" s="97">
        <f t="shared" si="26"/>
        <v>0</v>
      </c>
      <c r="R448" s="97" t="str">
        <f>IFERROR(VLOOKUP(E448&amp;F448,Data!A:F,6,FALSE),"")</f>
        <v/>
      </c>
      <c r="S448" s="98">
        <f t="shared" si="27"/>
        <v>0</v>
      </c>
      <c r="T448" s="97" t="str">
        <f>IFERROR(VLOOKUP(E448&amp;H448,Data!A:F,6,FALSE),"")</f>
        <v/>
      </c>
    </row>
    <row r="449" spans="1:20" x14ac:dyDescent="0.25">
      <c r="A449" s="91" t="str">
        <f>IFERROR(AVERAGE(VLOOKUP(F449,Matrix!B:D,2,FALSE),VLOOKUP(H449,Matrix!B:D,3,FALSE)),"")</f>
        <v/>
      </c>
      <c r="B449" s="91" t="str">
        <f>IFERROR(AVERAGE(VLOOKUP(H449,Matrix!B:D,2,FALSE),VLOOKUP(F449,Matrix!B:D,3,FALSE)),"")</f>
        <v/>
      </c>
      <c r="C449" s="79">
        <f t="shared" si="25"/>
        <v>0</v>
      </c>
      <c r="D449" s="92" t="str">
        <f t="shared" si="24"/>
        <v/>
      </c>
      <c r="E449"/>
      <c r="F449"/>
      <c r="G449"/>
      <c r="H449"/>
      <c r="I449"/>
      <c r="J449"/>
      <c r="K449"/>
      <c r="L449" s="93" t="str">
        <f>IFERROR(VLOOKUP(F449,Matrix!B:X,11,FALSE)-VLOOKUP(H449,Matrix!B:X,11,FALSE),"")</f>
        <v/>
      </c>
      <c r="M449" s="94" t="str">
        <f>IFERROR(VLOOKUP(F449,Matrix!B:H,7,FALSE)-VLOOKUP(H449,Matrix!B:H,7,FALSE),"")</f>
        <v/>
      </c>
      <c r="N449" s="95" t="str">
        <f>IFERROR(VLOOKUP(F449,Matrix!B:E,2,FALSE)-VLOOKUP(H449,Matrix!B:E,2,FALSE),"")</f>
        <v/>
      </c>
      <c r="O449" s="96" t="str">
        <f>IFERROR(VLOOKUP(F449,Matrix!B:X,14,FALSE)-VLOOKUP(H449,Matrix!B:X,14,FALSE),"")</f>
        <v/>
      </c>
      <c r="P449" s="96" t="str">
        <f>IFERROR(VLOOKUP(F449,Matrix!B:X,15,FALSE)-VLOOKUP(H449,Matrix!B:X,15,FALSE),"")</f>
        <v/>
      </c>
      <c r="Q449" s="97">
        <f t="shared" si="26"/>
        <v>0</v>
      </c>
      <c r="R449" s="97" t="str">
        <f>IFERROR(VLOOKUP(E449&amp;F449,Data!A:F,6,FALSE),"")</f>
        <v/>
      </c>
      <c r="S449" s="98">
        <f t="shared" si="27"/>
        <v>0</v>
      </c>
      <c r="T449" s="97" t="str">
        <f>IFERROR(VLOOKUP(E449&amp;H449,Data!A:F,6,FALSE),"")</f>
        <v/>
      </c>
    </row>
    <row r="450" spans="1:20" x14ac:dyDescent="0.25">
      <c r="A450" s="91" t="str">
        <f>IFERROR(AVERAGE(VLOOKUP(F450,Matrix!B:D,2,FALSE),VLOOKUP(H450,Matrix!B:D,3,FALSE)),"")</f>
        <v/>
      </c>
      <c r="B450" s="91" t="str">
        <f>IFERROR(AVERAGE(VLOOKUP(H450,Matrix!B:D,2,FALSE),VLOOKUP(F450,Matrix!B:D,3,FALSE)),"")</f>
        <v/>
      </c>
      <c r="C450" s="79">
        <f t="shared" si="25"/>
        <v>0</v>
      </c>
      <c r="D450" s="92" t="str">
        <f t="shared" si="24"/>
        <v/>
      </c>
      <c r="E450"/>
      <c r="F450"/>
      <c r="G450"/>
      <c r="H450"/>
      <c r="I450"/>
      <c r="J450"/>
      <c r="K450"/>
      <c r="L450" s="93" t="str">
        <f>IFERROR(VLOOKUP(F450,Matrix!B:X,11,FALSE)-VLOOKUP(H450,Matrix!B:X,11,FALSE),"")</f>
        <v/>
      </c>
      <c r="M450" s="94" t="str">
        <f>IFERROR(VLOOKUP(F450,Matrix!B:H,7,FALSE)-VLOOKUP(H450,Matrix!B:H,7,FALSE),"")</f>
        <v/>
      </c>
      <c r="N450" s="95" t="str">
        <f>IFERROR(VLOOKUP(F450,Matrix!B:E,2,FALSE)-VLOOKUP(H450,Matrix!B:E,2,FALSE),"")</f>
        <v/>
      </c>
      <c r="O450" s="96" t="str">
        <f>IFERROR(VLOOKUP(F450,Matrix!B:X,14,FALSE)-VLOOKUP(H450,Matrix!B:X,14,FALSE),"")</f>
        <v/>
      </c>
      <c r="P450" s="96" t="str">
        <f>IFERROR(VLOOKUP(F450,Matrix!B:X,15,FALSE)-VLOOKUP(H450,Matrix!B:X,15,FALSE),"")</f>
        <v/>
      </c>
      <c r="Q450" s="97">
        <f t="shared" si="26"/>
        <v>0</v>
      </c>
      <c r="R450" s="97" t="str">
        <f>IFERROR(VLOOKUP(E450&amp;F450,Data!A:F,6,FALSE),"")</f>
        <v/>
      </c>
      <c r="S450" s="98">
        <f t="shared" si="27"/>
        <v>0</v>
      </c>
      <c r="T450" s="97" t="str">
        <f>IFERROR(VLOOKUP(E450&amp;H450,Data!A:F,6,FALSE),"")</f>
        <v/>
      </c>
    </row>
    <row r="451" spans="1:20" x14ac:dyDescent="0.25">
      <c r="A451" s="91" t="str">
        <f>IFERROR(AVERAGE(VLOOKUP(F451,Matrix!B:D,2,FALSE),VLOOKUP(H451,Matrix!B:D,3,FALSE)),"")</f>
        <v/>
      </c>
      <c r="B451" s="91" t="str">
        <f>IFERROR(AVERAGE(VLOOKUP(H451,Matrix!B:D,2,FALSE),VLOOKUP(F451,Matrix!B:D,3,FALSE)),"")</f>
        <v/>
      </c>
      <c r="C451" s="79">
        <f t="shared" si="25"/>
        <v>0</v>
      </c>
      <c r="D451" s="92" t="str">
        <f t="shared" si="24"/>
        <v/>
      </c>
      <c r="E451"/>
      <c r="F451"/>
      <c r="G451"/>
      <c r="H451"/>
      <c r="I451"/>
      <c r="J451"/>
      <c r="K451"/>
      <c r="L451" s="93" t="str">
        <f>IFERROR(VLOOKUP(F451,Matrix!B:X,11,FALSE)-VLOOKUP(H451,Matrix!B:X,11,FALSE),"")</f>
        <v/>
      </c>
      <c r="M451" s="94" t="str">
        <f>IFERROR(VLOOKUP(F451,Matrix!B:H,7,FALSE)-VLOOKUP(H451,Matrix!B:H,7,FALSE),"")</f>
        <v/>
      </c>
      <c r="N451" s="95" t="str">
        <f>IFERROR(VLOOKUP(F451,Matrix!B:E,2,FALSE)-VLOOKUP(H451,Matrix!B:E,2,FALSE),"")</f>
        <v/>
      </c>
      <c r="O451" s="96" t="str">
        <f>IFERROR(VLOOKUP(F451,Matrix!B:X,14,FALSE)-VLOOKUP(H451,Matrix!B:X,14,FALSE),"")</f>
        <v/>
      </c>
      <c r="P451" s="96" t="str">
        <f>IFERROR(VLOOKUP(F451,Matrix!B:X,15,FALSE)-VLOOKUP(H451,Matrix!B:X,15,FALSE),"")</f>
        <v/>
      </c>
      <c r="Q451" s="97">
        <f t="shared" si="26"/>
        <v>0</v>
      </c>
      <c r="R451" s="97" t="str">
        <f>IFERROR(VLOOKUP(E451&amp;F451,Data!A:F,6,FALSE),"")</f>
        <v/>
      </c>
      <c r="S451" s="98">
        <f t="shared" si="27"/>
        <v>0</v>
      </c>
      <c r="T451" s="97" t="str">
        <f>IFERROR(VLOOKUP(E451&amp;H451,Data!A:F,6,FALSE),"")</f>
        <v/>
      </c>
    </row>
    <row r="452" spans="1:20" x14ac:dyDescent="0.25">
      <c r="A452" s="91" t="str">
        <f>IFERROR(AVERAGE(VLOOKUP(F452,Matrix!B:D,2,FALSE),VLOOKUP(H452,Matrix!B:D,3,FALSE)),"")</f>
        <v/>
      </c>
      <c r="B452" s="91" t="str">
        <f>IFERROR(AVERAGE(VLOOKUP(H452,Matrix!B:D,2,FALSE),VLOOKUP(F452,Matrix!B:D,3,FALSE)),"")</f>
        <v/>
      </c>
      <c r="C452" s="79">
        <f t="shared" si="25"/>
        <v>0</v>
      </c>
      <c r="D452" s="92" t="str">
        <f t="shared" si="24"/>
        <v/>
      </c>
      <c r="E452"/>
      <c r="F452"/>
      <c r="G452"/>
      <c r="H452"/>
      <c r="I452"/>
      <c r="J452"/>
      <c r="K452"/>
      <c r="L452" s="93" t="str">
        <f>IFERROR(VLOOKUP(F452,Matrix!B:X,11,FALSE)-VLOOKUP(H452,Matrix!B:X,11,FALSE),"")</f>
        <v/>
      </c>
      <c r="M452" s="94" t="str">
        <f>IFERROR(VLOOKUP(F452,Matrix!B:H,7,FALSE)-VLOOKUP(H452,Matrix!B:H,7,FALSE),"")</f>
        <v/>
      </c>
      <c r="N452" s="95" t="str">
        <f>IFERROR(VLOOKUP(F452,Matrix!B:E,2,FALSE)-VLOOKUP(H452,Matrix!B:E,2,FALSE),"")</f>
        <v/>
      </c>
      <c r="O452" s="96" t="str">
        <f>IFERROR(VLOOKUP(F452,Matrix!B:X,14,FALSE)-VLOOKUP(H452,Matrix!B:X,14,FALSE),"")</f>
        <v/>
      </c>
      <c r="P452" s="96" t="str">
        <f>IFERROR(VLOOKUP(F452,Matrix!B:X,15,FALSE)-VLOOKUP(H452,Matrix!B:X,15,FALSE),"")</f>
        <v/>
      </c>
      <c r="Q452" s="97">
        <f t="shared" si="26"/>
        <v>0</v>
      </c>
      <c r="R452" s="97" t="str">
        <f>IFERROR(VLOOKUP(E452&amp;F452,Data!A:F,6,FALSE),"")</f>
        <v/>
      </c>
      <c r="S452" s="98">
        <f t="shared" si="27"/>
        <v>0</v>
      </c>
      <c r="T452" s="97" t="str">
        <f>IFERROR(VLOOKUP(E452&amp;H452,Data!A:F,6,FALSE),"")</f>
        <v/>
      </c>
    </row>
    <row r="453" spans="1:20" x14ac:dyDescent="0.25">
      <c r="A453" s="91" t="str">
        <f>IFERROR(AVERAGE(VLOOKUP(F453,Matrix!B:D,2,FALSE),VLOOKUP(H453,Matrix!B:D,3,FALSE)),"")</f>
        <v/>
      </c>
      <c r="B453" s="91" t="str">
        <f>IFERROR(AVERAGE(VLOOKUP(H453,Matrix!B:D,2,FALSE),VLOOKUP(F453,Matrix!B:D,3,FALSE)),"")</f>
        <v/>
      </c>
      <c r="C453" s="79">
        <f t="shared" si="25"/>
        <v>0</v>
      </c>
      <c r="D453" s="92" t="str">
        <f t="shared" si="24"/>
        <v/>
      </c>
      <c r="E453"/>
      <c r="F453"/>
      <c r="G453"/>
      <c r="H453"/>
      <c r="I453"/>
      <c r="J453"/>
      <c r="K453"/>
      <c r="L453" s="93" t="str">
        <f>IFERROR(VLOOKUP(F453,Matrix!B:X,11,FALSE)-VLOOKUP(H453,Matrix!B:X,11,FALSE),"")</f>
        <v/>
      </c>
      <c r="M453" s="94" t="str">
        <f>IFERROR(VLOOKUP(F453,Matrix!B:H,7,FALSE)-VLOOKUP(H453,Matrix!B:H,7,FALSE),"")</f>
        <v/>
      </c>
      <c r="N453" s="95" t="str">
        <f>IFERROR(VLOOKUP(F453,Matrix!B:E,2,FALSE)-VLOOKUP(H453,Matrix!B:E,2,FALSE),"")</f>
        <v/>
      </c>
      <c r="O453" s="96" t="str">
        <f>IFERROR(VLOOKUP(F453,Matrix!B:X,14,FALSE)-VLOOKUP(H453,Matrix!B:X,14,FALSE),"")</f>
        <v/>
      </c>
      <c r="P453" s="96" t="str">
        <f>IFERROR(VLOOKUP(F453,Matrix!B:X,15,FALSE)-VLOOKUP(H453,Matrix!B:X,15,FALSE),"")</f>
        <v/>
      </c>
      <c r="Q453" s="97">
        <f t="shared" si="26"/>
        <v>0</v>
      </c>
      <c r="R453" s="97" t="str">
        <f>IFERROR(VLOOKUP(E453&amp;F453,Data!A:F,6,FALSE),"")</f>
        <v/>
      </c>
      <c r="S453" s="98">
        <f t="shared" si="27"/>
        <v>0</v>
      </c>
      <c r="T453" s="97" t="str">
        <f>IFERROR(VLOOKUP(E453&amp;H453,Data!A:F,6,FALSE),"")</f>
        <v/>
      </c>
    </row>
    <row r="454" spans="1:20" x14ac:dyDescent="0.25">
      <c r="A454" s="91" t="str">
        <f>IFERROR(AVERAGE(VLOOKUP(F454,Matrix!B:D,2,FALSE),VLOOKUP(H454,Matrix!B:D,3,FALSE)),"")</f>
        <v/>
      </c>
      <c r="B454" s="91" t="str">
        <f>IFERROR(AVERAGE(VLOOKUP(H454,Matrix!B:D,2,FALSE),VLOOKUP(F454,Matrix!B:D,3,FALSE)),"")</f>
        <v/>
      </c>
      <c r="C454" s="79">
        <f t="shared" si="25"/>
        <v>0</v>
      </c>
      <c r="D454" s="92" t="str">
        <f t="shared" ref="D454:D517" si="28">IFERROR((L454/MAX(L:L)*_MOVw)+(M454/MAX(M:M)*_WINw)+(N454/MAX(N:N)*_PPGw)+(O454/MAX(O:O)*_ORw)+(P454/MAX(P:P)*_DRw),"")</f>
        <v/>
      </c>
      <c r="E454"/>
      <c r="F454"/>
      <c r="G454"/>
      <c r="H454"/>
      <c r="I454"/>
      <c r="J454"/>
      <c r="K454"/>
      <c r="L454" s="93" t="str">
        <f>IFERROR(VLOOKUP(F454,Matrix!B:X,11,FALSE)-VLOOKUP(H454,Matrix!B:X,11,FALSE),"")</f>
        <v/>
      </c>
      <c r="M454" s="94" t="str">
        <f>IFERROR(VLOOKUP(F454,Matrix!B:H,7,FALSE)-VLOOKUP(H454,Matrix!B:H,7,FALSE),"")</f>
        <v/>
      </c>
      <c r="N454" s="95" t="str">
        <f>IFERROR(VLOOKUP(F454,Matrix!B:E,2,FALSE)-VLOOKUP(H454,Matrix!B:E,2,FALSE),"")</f>
        <v/>
      </c>
      <c r="O454" s="96" t="str">
        <f>IFERROR(VLOOKUP(F454,Matrix!B:X,14,FALSE)-VLOOKUP(H454,Matrix!B:X,14,FALSE),"")</f>
        <v/>
      </c>
      <c r="P454" s="96" t="str">
        <f>IFERROR(VLOOKUP(F454,Matrix!B:X,15,FALSE)-VLOOKUP(H454,Matrix!B:X,15,FALSE),"")</f>
        <v/>
      </c>
      <c r="Q454" s="97">
        <f t="shared" si="26"/>
        <v>0</v>
      </c>
      <c r="R454" s="97" t="str">
        <f>IFERROR(VLOOKUP(E454&amp;F454,Data!A:F,6,FALSE),"")</f>
        <v/>
      </c>
      <c r="S454" s="98">
        <f t="shared" si="27"/>
        <v>0</v>
      </c>
      <c r="T454" s="97" t="str">
        <f>IFERROR(VLOOKUP(E454&amp;H454,Data!A:F,6,FALSE),"")</f>
        <v/>
      </c>
    </row>
    <row r="455" spans="1:20" x14ac:dyDescent="0.25">
      <c r="A455" s="91" t="str">
        <f>IFERROR(AVERAGE(VLOOKUP(F455,Matrix!B:D,2,FALSE),VLOOKUP(H455,Matrix!B:D,3,FALSE)),"")</f>
        <v/>
      </c>
      <c r="B455" s="91" t="str">
        <f>IFERROR(AVERAGE(VLOOKUP(H455,Matrix!B:D,2,FALSE),VLOOKUP(F455,Matrix!B:D,3,FALSE)),"")</f>
        <v/>
      </c>
      <c r="C455" s="79">
        <f t="shared" ref="C455:C518" si="29">IFERROR(IF(AND(D455&gt;0,R455&gt;T455),"Yes",IF(AND(D455&gt;0,R455&lt;T455),"No",IF(AND(D455&lt;0,R455&lt;T455),"Yes",IF(AND(D455&lt;0,R455&gt;T455),"No",0)))),"")</f>
        <v>0</v>
      </c>
      <c r="D455" s="92" t="str">
        <f t="shared" si="28"/>
        <v/>
      </c>
      <c r="E455"/>
      <c r="F455"/>
      <c r="G455"/>
      <c r="H455"/>
      <c r="I455"/>
      <c r="J455"/>
      <c r="K455"/>
      <c r="L455" s="93" t="str">
        <f>IFERROR(VLOOKUP(F455,Matrix!B:X,11,FALSE)-VLOOKUP(H455,Matrix!B:X,11,FALSE),"")</f>
        <v/>
      </c>
      <c r="M455" s="94" t="str">
        <f>IFERROR(VLOOKUP(F455,Matrix!B:H,7,FALSE)-VLOOKUP(H455,Matrix!B:H,7,FALSE),"")</f>
        <v/>
      </c>
      <c r="N455" s="95" t="str">
        <f>IFERROR(VLOOKUP(F455,Matrix!B:E,2,FALSE)-VLOOKUP(H455,Matrix!B:E,2,FALSE),"")</f>
        <v/>
      </c>
      <c r="O455" s="96" t="str">
        <f>IFERROR(VLOOKUP(F455,Matrix!B:X,14,FALSE)-VLOOKUP(H455,Matrix!B:X,14,FALSE),"")</f>
        <v/>
      </c>
      <c r="P455" s="96" t="str">
        <f>IFERROR(VLOOKUP(F455,Matrix!B:X,15,FALSE)-VLOOKUP(H455,Matrix!B:X,15,FALSE),"")</f>
        <v/>
      </c>
      <c r="Q455" s="97">
        <f t="shared" ref="Q455:Q518" si="30">F455</f>
        <v>0</v>
      </c>
      <c r="R455" s="97" t="str">
        <f>IFERROR(VLOOKUP(E455&amp;F455,Data!A:F,6,FALSE),"")</f>
        <v/>
      </c>
      <c r="S455" s="98">
        <f t="shared" ref="S455:S518" si="31">H455</f>
        <v>0</v>
      </c>
      <c r="T455" s="97" t="str">
        <f>IFERROR(VLOOKUP(E455&amp;H455,Data!A:F,6,FALSE),"")</f>
        <v/>
      </c>
    </row>
    <row r="456" spans="1:20" x14ac:dyDescent="0.25">
      <c r="A456" s="91" t="str">
        <f>IFERROR(AVERAGE(VLOOKUP(F456,Matrix!B:D,2,FALSE),VLOOKUP(H456,Matrix!B:D,3,FALSE)),"")</f>
        <v/>
      </c>
      <c r="B456" s="91" t="str">
        <f>IFERROR(AVERAGE(VLOOKUP(H456,Matrix!B:D,2,FALSE),VLOOKUP(F456,Matrix!B:D,3,FALSE)),"")</f>
        <v/>
      </c>
      <c r="C456" s="79">
        <f t="shared" si="29"/>
        <v>0</v>
      </c>
      <c r="D456" s="92" t="str">
        <f t="shared" si="28"/>
        <v/>
      </c>
      <c r="E456"/>
      <c r="F456"/>
      <c r="G456"/>
      <c r="H456"/>
      <c r="I456"/>
      <c r="J456"/>
      <c r="K456"/>
      <c r="L456" s="93" t="str">
        <f>IFERROR(VLOOKUP(F456,Matrix!B:X,11,FALSE)-VLOOKUP(H456,Matrix!B:X,11,FALSE),"")</f>
        <v/>
      </c>
      <c r="M456" s="94" t="str">
        <f>IFERROR(VLOOKUP(F456,Matrix!B:H,7,FALSE)-VLOOKUP(H456,Matrix!B:H,7,FALSE),"")</f>
        <v/>
      </c>
      <c r="N456" s="95" t="str">
        <f>IFERROR(VLOOKUP(F456,Matrix!B:E,2,FALSE)-VLOOKUP(H456,Matrix!B:E,2,FALSE),"")</f>
        <v/>
      </c>
      <c r="O456" s="96" t="str">
        <f>IFERROR(VLOOKUP(F456,Matrix!B:X,14,FALSE)-VLOOKUP(H456,Matrix!B:X,14,FALSE),"")</f>
        <v/>
      </c>
      <c r="P456" s="96" t="str">
        <f>IFERROR(VLOOKUP(F456,Matrix!B:X,15,FALSE)-VLOOKUP(H456,Matrix!B:X,15,FALSE),"")</f>
        <v/>
      </c>
      <c r="Q456" s="97">
        <f t="shared" si="30"/>
        <v>0</v>
      </c>
      <c r="R456" s="97" t="str">
        <f>IFERROR(VLOOKUP(E456&amp;F456,Data!A:F,6,FALSE),"")</f>
        <v/>
      </c>
      <c r="S456" s="98">
        <f t="shared" si="31"/>
        <v>0</v>
      </c>
      <c r="T456" s="97" t="str">
        <f>IFERROR(VLOOKUP(E456&amp;H456,Data!A:F,6,FALSE),"")</f>
        <v/>
      </c>
    </row>
    <row r="457" spans="1:20" x14ac:dyDescent="0.25">
      <c r="A457" s="91" t="str">
        <f>IFERROR(AVERAGE(VLOOKUP(F457,Matrix!B:D,2,FALSE),VLOOKUP(H457,Matrix!B:D,3,FALSE)),"")</f>
        <v/>
      </c>
      <c r="B457" s="91" t="str">
        <f>IFERROR(AVERAGE(VLOOKUP(H457,Matrix!B:D,2,FALSE),VLOOKUP(F457,Matrix!B:D,3,FALSE)),"")</f>
        <v/>
      </c>
      <c r="C457" s="79">
        <f t="shared" si="29"/>
        <v>0</v>
      </c>
      <c r="D457" s="92" t="str">
        <f t="shared" si="28"/>
        <v/>
      </c>
      <c r="E457"/>
      <c r="F457"/>
      <c r="G457"/>
      <c r="H457"/>
      <c r="I457"/>
      <c r="J457"/>
      <c r="K457"/>
      <c r="L457" s="93" t="str">
        <f>IFERROR(VLOOKUP(F457,Matrix!B:X,11,FALSE)-VLOOKUP(H457,Matrix!B:X,11,FALSE),"")</f>
        <v/>
      </c>
      <c r="M457" s="94" t="str">
        <f>IFERROR(VLOOKUP(F457,Matrix!B:H,7,FALSE)-VLOOKUP(H457,Matrix!B:H,7,FALSE),"")</f>
        <v/>
      </c>
      <c r="N457" s="95" t="str">
        <f>IFERROR(VLOOKUP(F457,Matrix!B:E,2,FALSE)-VLOOKUP(H457,Matrix!B:E,2,FALSE),"")</f>
        <v/>
      </c>
      <c r="O457" s="96" t="str">
        <f>IFERROR(VLOOKUP(F457,Matrix!B:X,14,FALSE)-VLOOKUP(H457,Matrix!B:X,14,FALSE),"")</f>
        <v/>
      </c>
      <c r="P457" s="96" t="str">
        <f>IFERROR(VLOOKUP(F457,Matrix!B:X,15,FALSE)-VLOOKUP(H457,Matrix!B:X,15,FALSE),"")</f>
        <v/>
      </c>
      <c r="Q457" s="97">
        <f t="shared" si="30"/>
        <v>0</v>
      </c>
      <c r="R457" s="97" t="str">
        <f>IFERROR(VLOOKUP(E457&amp;F457,Data!A:F,6,FALSE),"")</f>
        <v/>
      </c>
      <c r="S457" s="98">
        <f t="shared" si="31"/>
        <v>0</v>
      </c>
      <c r="T457" s="97" t="str">
        <f>IFERROR(VLOOKUP(E457&amp;H457,Data!A:F,6,FALSE),"")</f>
        <v/>
      </c>
    </row>
    <row r="458" spans="1:20" x14ac:dyDescent="0.25">
      <c r="A458" s="91" t="str">
        <f>IFERROR(AVERAGE(VLOOKUP(F458,Matrix!B:D,2,FALSE),VLOOKUP(H458,Matrix!B:D,3,FALSE)),"")</f>
        <v/>
      </c>
      <c r="B458" s="91" t="str">
        <f>IFERROR(AVERAGE(VLOOKUP(H458,Matrix!B:D,2,FALSE),VLOOKUP(F458,Matrix!B:D,3,FALSE)),"")</f>
        <v/>
      </c>
      <c r="C458" s="79">
        <f t="shared" si="29"/>
        <v>0</v>
      </c>
      <c r="D458" s="92" t="str">
        <f t="shared" si="28"/>
        <v/>
      </c>
      <c r="E458"/>
      <c r="F458"/>
      <c r="G458"/>
      <c r="H458"/>
      <c r="I458"/>
      <c r="J458"/>
      <c r="K458"/>
      <c r="L458" s="93" t="str">
        <f>IFERROR(VLOOKUP(F458,Matrix!B:X,11,FALSE)-VLOOKUP(H458,Matrix!B:X,11,FALSE),"")</f>
        <v/>
      </c>
      <c r="M458" s="94" t="str">
        <f>IFERROR(VLOOKUP(F458,Matrix!B:H,7,FALSE)-VLOOKUP(H458,Matrix!B:H,7,FALSE),"")</f>
        <v/>
      </c>
      <c r="N458" s="95" t="str">
        <f>IFERROR(VLOOKUP(F458,Matrix!B:E,2,FALSE)-VLOOKUP(H458,Matrix!B:E,2,FALSE),"")</f>
        <v/>
      </c>
      <c r="O458" s="96" t="str">
        <f>IFERROR(VLOOKUP(F458,Matrix!B:X,14,FALSE)-VLOOKUP(H458,Matrix!B:X,14,FALSE),"")</f>
        <v/>
      </c>
      <c r="P458" s="96" t="str">
        <f>IFERROR(VLOOKUP(F458,Matrix!B:X,15,FALSE)-VLOOKUP(H458,Matrix!B:X,15,FALSE),"")</f>
        <v/>
      </c>
      <c r="Q458" s="97">
        <f t="shared" si="30"/>
        <v>0</v>
      </c>
      <c r="R458" s="97" t="str">
        <f>IFERROR(VLOOKUP(E458&amp;F458,Data!A:F,6,FALSE),"")</f>
        <v/>
      </c>
      <c r="S458" s="98">
        <f t="shared" si="31"/>
        <v>0</v>
      </c>
      <c r="T458" s="97" t="str">
        <f>IFERROR(VLOOKUP(E458&amp;H458,Data!A:F,6,FALSE),"")</f>
        <v/>
      </c>
    </row>
    <row r="459" spans="1:20" x14ac:dyDescent="0.25">
      <c r="A459" s="91" t="str">
        <f>IFERROR(AVERAGE(VLOOKUP(F459,Matrix!B:D,2,FALSE),VLOOKUP(H459,Matrix!B:D,3,FALSE)),"")</f>
        <v/>
      </c>
      <c r="B459" s="91" t="str">
        <f>IFERROR(AVERAGE(VLOOKUP(H459,Matrix!B:D,2,FALSE),VLOOKUP(F459,Matrix!B:D,3,FALSE)),"")</f>
        <v/>
      </c>
      <c r="C459" s="79">
        <f t="shared" si="29"/>
        <v>0</v>
      </c>
      <c r="D459" s="92" t="str">
        <f t="shared" si="28"/>
        <v/>
      </c>
      <c r="E459"/>
      <c r="F459"/>
      <c r="G459"/>
      <c r="H459"/>
      <c r="I459"/>
      <c r="J459"/>
      <c r="K459"/>
      <c r="L459" s="93" t="str">
        <f>IFERROR(VLOOKUP(F459,Matrix!B:X,11,FALSE)-VLOOKUP(H459,Matrix!B:X,11,FALSE),"")</f>
        <v/>
      </c>
      <c r="M459" s="94" t="str">
        <f>IFERROR(VLOOKUP(F459,Matrix!B:H,7,FALSE)-VLOOKUP(H459,Matrix!B:H,7,FALSE),"")</f>
        <v/>
      </c>
      <c r="N459" s="95" t="str">
        <f>IFERROR(VLOOKUP(F459,Matrix!B:E,2,FALSE)-VLOOKUP(H459,Matrix!B:E,2,FALSE),"")</f>
        <v/>
      </c>
      <c r="O459" s="96" t="str">
        <f>IFERROR(VLOOKUP(F459,Matrix!B:X,14,FALSE)-VLOOKUP(H459,Matrix!B:X,14,FALSE),"")</f>
        <v/>
      </c>
      <c r="P459" s="96" t="str">
        <f>IFERROR(VLOOKUP(F459,Matrix!B:X,15,FALSE)-VLOOKUP(H459,Matrix!B:X,15,FALSE),"")</f>
        <v/>
      </c>
      <c r="Q459" s="97">
        <f t="shared" si="30"/>
        <v>0</v>
      </c>
      <c r="R459" s="97" t="str">
        <f>IFERROR(VLOOKUP(E459&amp;F459,Data!A:F,6,FALSE),"")</f>
        <v/>
      </c>
      <c r="S459" s="98">
        <f t="shared" si="31"/>
        <v>0</v>
      </c>
      <c r="T459" s="97" t="str">
        <f>IFERROR(VLOOKUP(E459&amp;H459,Data!A:F,6,FALSE),"")</f>
        <v/>
      </c>
    </row>
    <row r="460" spans="1:20" x14ac:dyDescent="0.25">
      <c r="A460" s="91" t="str">
        <f>IFERROR(AVERAGE(VLOOKUP(F460,Matrix!B:D,2,FALSE),VLOOKUP(H460,Matrix!B:D,3,FALSE)),"")</f>
        <v/>
      </c>
      <c r="B460" s="91" t="str">
        <f>IFERROR(AVERAGE(VLOOKUP(H460,Matrix!B:D,2,FALSE),VLOOKUP(F460,Matrix!B:D,3,FALSE)),"")</f>
        <v/>
      </c>
      <c r="C460" s="79">
        <f t="shared" si="29"/>
        <v>0</v>
      </c>
      <c r="D460" s="92" t="str">
        <f t="shared" si="28"/>
        <v/>
      </c>
      <c r="E460"/>
      <c r="F460"/>
      <c r="G460"/>
      <c r="H460"/>
      <c r="I460"/>
      <c r="J460"/>
      <c r="K460"/>
      <c r="L460" s="93" t="str">
        <f>IFERROR(VLOOKUP(F460,Matrix!B:X,11,FALSE)-VLOOKUP(H460,Matrix!B:X,11,FALSE),"")</f>
        <v/>
      </c>
      <c r="M460" s="94" t="str">
        <f>IFERROR(VLOOKUP(F460,Matrix!B:H,7,FALSE)-VLOOKUP(H460,Matrix!B:H,7,FALSE),"")</f>
        <v/>
      </c>
      <c r="N460" s="95" t="str">
        <f>IFERROR(VLOOKUP(F460,Matrix!B:E,2,FALSE)-VLOOKUP(H460,Matrix!B:E,2,FALSE),"")</f>
        <v/>
      </c>
      <c r="O460" s="96" t="str">
        <f>IFERROR(VLOOKUP(F460,Matrix!B:X,14,FALSE)-VLOOKUP(H460,Matrix!B:X,14,FALSE),"")</f>
        <v/>
      </c>
      <c r="P460" s="96" t="str">
        <f>IFERROR(VLOOKUP(F460,Matrix!B:X,15,FALSE)-VLOOKUP(H460,Matrix!B:X,15,FALSE),"")</f>
        <v/>
      </c>
      <c r="Q460" s="97">
        <f t="shared" si="30"/>
        <v>0</v>
      </c>
      <c r="R460" s="97" t="str">
        <f>IFERROR(VLOOKUP(E460&amp;F460,Data!A:F,6,FALSE),"")</f>
        <v/>
      </c>
      <c r="S460" s="98">
        <f t="shared" si="31"/>
        <v>0</v>
      </c>
      <c r="T460" s="97" t="str">
        <f>IFERROR(VLOOKUP(E460&amp;H460,Data!A:F,6,FALSE),"")</f>
        <v/>
      </c>
    </row>
    <row r="461" spans="1:20" x14ac:dyDescent="0.25">
      <c r="A461" s="91" t="str">
        <f>IFERROR(AVERAGE(VLOOKUP(F461,Matrix!B:D,2,FALSE),VLOOKUP(H461,Matrix!B:D,3,FALSE)),"")</f>
        <v/>
      </c>
      <c r="B461" s="91" t="str">
        <f>IFERROR(AVERAGE(VLOOKUP(H461,Matrix!B:D,2,FALSE),VLOOKUP(F461,Matrix!B:D,3,FALSE)),"")</f>
        <v/>
      </c>
      <c r="C461" s="79">
        <f t="shared" si="29"/>
        <v>0</v>
      </c>
      <c r="D461" s="92" t="str">
        <f t="shared" si="28"/>
        <v/>
      </c>
      <c r="E461"/>
      <c r="F461"/>
      <c r="G461"/>
      <c r="H461"/>
      <c r="I461"/>
      <c r="J461"/>
      <c r="K461"/>
      <c r="L461" s="93" t="str">
        <f>IFERROR(VLOOKUP(F461,Matrix!B:X,11,FALSE)-VLOOKUP(H461,Matrix!B:X,11,FALSE),"")</f>
        <v/>
      </c>
      <c r="M461" s="94" t="str">
        <f>IFERROR(VLOOKUP(F461,Matrix!B:H,7,FALSE)-VLOOKUP(H461,Matrix!B:H,7,FALSE),"")</f>
        <v/>
      </c>
      <c r="N461" s="95" t="str">
        <f>IFERROR(VLOOKUP(F461,Matrix!B:E,2,FALSE)-VLOOKUP(H461,Matrix!B:E,2,FALSE),"")</f>
        <v/>
      </c>
      <c r="O461" s="96" t="str">
        <f>IFERROR(VLOOKUP(F461,Matrix!B:X,14,FALSE)-VLOOKUP(H461,Matrix!B:X,14,FALSE),"")</f>
        <v/>
      </c>
      <c r="P461" s="96" t="str">
        <f>IFERROR(VLOOKUP(F461,Matrix!B:X,15,FALSE)-VLOOKUP(H461,Matrix!B:X,15,FALSE),"")</f>
        <v/>
      </c>
      <c r="Q461" s="97">
        <f t="shared" si="30"/>
        <v>0</v>
      </c>
      <c r="R461" s="97" t="str">
        <f>IFERROR(VLOOKUP(E461&amp;F461,Data!A:F,6,FALSE),"")</f>
        <v/>
      </c>
      <c r="S461" s="98">
        <f t="shared" si="31"/>
        <v>0</v>
      </c>
      <c r="T461" s="97" t="str">
        <f>IFERROR(VLOOKUP(E461&amp;H461,Data!A:F,6,FALSE),"")</f>
        <v/>
      </c>
    </row>
    <row r="462" spans="1:20" x14ac:dyDescent="0.25">
      <c r="A462" s="91" t="str">
        <f>IFERROR(AVERAGE(VLOOKUP(F462,Matrix!B:D,2,FALSE),VLOOKUP(H462,Matrix!B:D,3,FALSE)),"")</f>
        <v/>
      </c>
      <c r="B462" s="91" t="str">
        <f>IFERROR(AVERAGE(VLOOKUP(H462,Matrix!B:D,2,FALSE),VLOOKUP(F462,Matrix!B:D,3,FALSE)),"")</f>
        <v/>
      </c>
      <c r="C462" s="79">
        <f t="shared" si="29"/>
        <v>0</v>
      </c>
      <c r="D462" s="92" t="str">
        <f t="shared" si="28"/>
        <v/>
      </c>
      <c r="E462"/>
      <c r="F462"/>
      <c r="G462"/>
      <c r="H462"/>
      <c r="I462"/>
      <c r="J462"/>
      <c r="K462"/>
      <c r="L462" s="93" t="str">
        <f>IFERROR(VLOOKUP(F462,Matrix!B:X,11,FALSE)-VLOOKUP(H462,Matrix!B:X,11,FALSE),"")</f>
        <v/>
      </c>
      <c r="M462" s="94" t="str">
        <f>IFERROR(VLOOKUP(F462,Matrix!B:H,7,FALSE)-VLOOKUP(H462,Matrix!B:H,7,FALSE),"")</f>
        <v/>
      </c>
      <c r="N462" s="95" t="str">
        <f>IFERROR(VLOOKUP(F462,Matrix!B:E,2,FALSE)-VLOOKUP(H462,Matrix!B:E,2,FALSE),"")</f>
        <v/>
      </c>
      <c r="O462" s="96" t="str">
        <f>IFERROR(VLOOKUP(F462,Matrix!B:X,14,FALSE)-VLOOKUP(H462,Matrix!B:X,14,FALSE),"")</f>
        <v/>
      </c>
      <c r="P462" s="96" t="str">
        <f>IFERROR(VLOOKUP(F462,Matrix!B:X,15,FALSE)-VLOOKUP(H462,Matrix!B:X,15,FALSE),"")</f>
        <v/>
      </c>
      <c r="Q462" s="97">
        <f t="shared" si="30"/>
        <v>0</v>
      </c>
      <c r="R462" s="97" t="str">
        <f>IFERROR(VLOOKUP(E462&amp;F462,Data!A:F,6,FALSE),"")</f>
        <v/>
      </c>
      <c r="S462" s="98">
        <f t="shared" si="31"/>
        <v>0</v>
      </c>
      <c r="T462" s="97" t="str">
        <f>IFERROR(VLOOKUP(E462&amp;H462,Data!A:F,6,FALSE),"")</f>
        <v/>
      </c>
    </row>
    <row r="463" spans="1:20" x14ac:dyDescent="0.25">
      <c r="A463" s="91" t="str">
        <f>IFERROR(AVERAGE(VLOOKUP(F463,Matrix!B:D,2,FALSE),VLOOKUP(H463,Matrix!B:D,3,FALSE)),"")</f>
        <v/>
      </c>
      <c r="B463" s="91" t="str">
        <f>IFERROR(AVERAGE(VLOOKUP(H463,Matrix!B:D,2,FALSE),VLOOKUP(F463,Matrix!B:D,3,FALSE)),"")</f>
        <v/>
      </c>
      <c r="C463" s="79">
        <f t="shared" si="29"/>
        <v>0</v>
      </c>
      <c r="D463" s="92" t="str">
        <f t="shared" si="28"/>
        <v/>
      </c>
      <c r="E463"/>
      <c r="F463"/>
      <c r="G463"/>
      <c r="H463"/>
      <c r="I463"/>
      <c r="J463"/>
      <c r="K463"/>
      <c r="L463" s="93" t="str">
        <f>IFERROR(VLOOKUP(F463,Matrix!B:X,11,FALSE)-VLOOKUP(H463,Matrix!B:X,11,FALSE),"")</f>
        <v/>
      </c>
      <c r="M463" s="94" t="str">
        <f>IFERROR(VLOOKUP(F463,Matrix!B:H,7,FALSE)-VLOOKUP(H463,Matrix!B:H,7,FALSE),"")</f>
        <v/>
      </c>
      <c r="N463" s="95" t="str">
        <f>IFERROR(VLOOKUP(F463,Matrix!B:E,2,FALSE)-VLOOKUP(H463,Matrix!B:E,2,FALSE),"")</f>
        <v/>
      </c>
      <c r="O463" s="96" t="str">
        <f>IFERROR(VLOOKUP(F463,Matrix!B:X,14,FALSE)-VLOOKUP(H463,Matrix!B:X,14,FALSE),"")</f>
        <v/>
      </c>
      <c r="P463" s="96" t="str">
        <f>IFERROR(VLOOKUP(F463,Matrix!B:X,15,FALSE)-VLOOKUP(H463,Matrix!B:X,15,FALSE),"")</f>
        <v/>
      </c>
      <c r="Q463" s="97">
        <f t="shared" si="30"/>
        <v>0</v>
      </c>
      <c r="R463" s="97" t="str">
        <f>IFERROR(VLOOKUP(E463&amp;F463,Data!A:F,6,FALSE),"")</f>
        <v/>
      </c>
      <c r="S463" s="98">
        <f t="shared" si="31"/>
        <v>0</v>
      </c>
      <c r="T463" s="97" t="str">
        <f>IFERROR(VLOOKUP(E463&amp;H463,Data!A:F,6,FALSE),"")</f>
        <v/>
      </c>
    </row>
    <row r="464" spans="1:20" x14ac:dyDescent="0.25">
      <c r="A464" s="91" t="str">
        <f>IFERROR(AVERAGE(VLOOKUP(F464,Matrix!B:D,2,FALSE),VLOOKUP(H464,Matrix!B:D,3,FALSE)),"")</f>
        <v/>
      </c>
      <c r="B464" s="91" t="str">
        <f>IFERROR(AVERAGE(VLOOKUP(H464,Matrix!B:D,2,FALSE),VLOOKUP(F464,Matrix!B:D,3,FALSE)),"")</f>
        <v/>
      </c>
      <c r="C464" s="79">
        <f t="shared" si="29"/>
        <v>0</v>
      </c>
      <c r="D464" s="92" t="str">
        <f t="shared" si="28"/>
        <v/>
      </c>
      <c r="E464"/>
      <c r="F464"/>
      <c r="G464"/>
      <c r="H464"/>
      <c r="I464"/>
      <c r="J464"/>
      <c r="K464"/>
      <c r="L464" s="93" t="str">
        <f>IFERROR(VLOOKUP(F464,Matrix!B:X,11,FALSE)-VLOOKUP(H464,Matrix!B:X,11,FALSE),"")</f>
        <v/>
      </c>
      <c r="M464" s="94" t="str">
        <f>IFERROR(VLOOKUP(F464,Matrix!B:H,7,FALSE)-VLOOKUP(H464,Matrix!B:H,7,FALSE),"")</f>
        <v/>
      </c>
      <c r="N464" s="95" t="str">
        <f>IFERROR(VLOOKUP(F464,Matrix!B:E,2,FALSE)-VLOOKUP(H464,Matrix!B:E,2,FALSE),"")</f>
        <v/>
      </c>
      <c r="O464" s="96" t="str">
        <f>IFERROR(VLOOKUP(F464,Matrix!B:X,14,FALSE)-VLOOKUP(H464,Matrix!B:X,14,FALSE),"")</f>
        <v/>
      </c>
      <c r="P464" s="96" t="str">
        <f>IFERROR(VLOOKUP(F464,Matrix!B:X,15,FALSE)-VLOOKUP(H464,Matrix!B:X,15,FALSE),"")</f>
        <v/>
      </c>
      <c r="Q464" s="97">
        <f t="shared" si="30"/>
        <v>0</v>
      </c>
      <c r="R464" s="97" t="str">
        <f>IFERROR(VLOOKUP(E464&amp;F464,Data!A:F,6,FALSE),"")</f>
        <v/>
      </c>
      <c r="S464" s="98">
        <f t="shared" si="31"/>
        <v>0</v>
      </c>
      <c r="T464" s="97" t="str">
        <f>IFERROR(VLOOKUP(E464&amp;H464,Data!A:F,6,FALSE),"")</f>
        <v/>
      </c>
    </row>
    <row r="465" spans="1:20" x14ac:dyDescent="0.25">
      <c r="A465" s="91" t="str">
        <f>IFERROR(AVERAGE(VLOOKUP(F465,Matrix!B:D,2,FALSE),VLOOKUP(H465,Matrix!B:D,3,FALSE)),"")</f>
        <v/>
      </c>
      <c r="B465" s="91" t="str">
        <f>IFERROR(AVERAGE(VLOOKUP(H465,Matrix!B:D,2,FALSE),VLOOKUP(F465,Matrix!B:D,3,FALSE)),"")</f>
        <v/>
      </c>
      <c r="C465" s="79">
        <f t="shared" si="29"/>
        <v>0</v>
      </c>
      <c r="D465" s="92" t="str">
        <f t="shared" si="28"/>
        <v/>
      </c>
      <c r="E465"/>
      <c r="F465"/>
      <c r="G465"/>
      <c r="H465"/>
      <c r="I465"/>
      <c r="J465"/>
      <c r="K465"/>
      <c r="L465" s="93" t="str">
        <f>IFERROR(VLOOKUP(F465,Matrix!B:X,11,FALSE)-VLOOKUP(H465,Matrix!B:X,11,FALSE),"")</f>
        <v/>
      </c>
      <c r="M465" s="94" t="str">
        <f>IFERROR(VLOOKUP(F465,Matrix!B:H,7,FALSE)-VLOOKUP(H465,Matrix!B:H,7,FALSE),"")</f>
        <v/>
      </c>
      <c r="N465" s="95" t="str">
        <f>IFERROR(VLOOKUP(F465,Matrix!B:E,2,FALSE)-VLOOKUP(H465,Matrix!B:E,2,FALSE),"")</f>
        <v/>
      </c>
      <c r="O465" s="96" t="str">
        <f>IFERROR(VLOOKUP(F465,Matrix!B:X,14,FALSE)-VLOOKUP(H465,Matrix!B:X,14,FALSE),"")</f>
        <v/>
      </c>
      <c r="P465" s="96" t="str">
        <f>IFERROR(VLOOKUP(F465,Matrix!B:X,15,FALSE)-VLOOKUP(H465,Matrix!B:X,15,FALSE),"")</f>
        <v/>
      </c>
      <c r="Q465" s="97">
        <f t="shared" si="30"/>
        <v>0</v>
      </c>
      <c r="R465" s="97" t="str">
        <f>IFERROR(VLOOKUP(E465&amp;F465,Data!A:F,6,FALSE),"")</f>
        <v/>
      </c>
      <c r="S465" s="98">
        <f t="shared" si="31"/>
        <v>0</v>
      </c>
      <c r="T465" s="97" t="str">
        <f>IFERROR(VLOOKUP(E465&amp;H465,Data!A:F,6,FALSE),"")</f>
        <v/>
      </c>
    </row>
    <row r="466" spans="1:20" x14ac:dyDescent="0.25">
      <c r="A466" s="91" t="str">
        <f>IFERROR(AVERAGE(VLOOKUP(F466,Matrix!B:D,2,FALSE),VLOOKUP(H466,Matrix!B:D,3,FALSE)),"")</f>
        <v/>
      </c>
      <c r="B466" s="91" t="str">
        <f>IFERROR(AVERAGE(VLOOKUP(H466,Matrix!B:D,2,FALSE),VLOOKUP(F466,Matrix!B:D,3,FALSE)),"")</f>
        <v/>
      </c>
      <c r="C466" s="79">
        <f t="shared" si="29"/>
        <v>0</v>
      </c>
      <c r="D466" s="92" t="str">
        <f t="shared" si="28"/>
        <v/>
      </c>
      <c r="E466"/>
      <c r="F466"/>
      <c r="G466"/>
      <c r="H466"/>
      <c r="I466"/>
      <c r="J466"/>
      <c r="K466"/>
      <c r="L466" s="93" t="str">
        <f>IFERROR(VLOOKUP(F466,Matrix!B:X,11,FALSE)-VLOOKUP(H466,Matrix!B:X,11,FALSE),"")</f>
        <v/>
      </c>
      <c r="M466" s="94" t="str">
        <f>IFERROR(VLOOKUP(F466,Matrix!B:H,7,FALSE)-VLOOKUP(H466,Matrix!B:H,7,FALSE),"")</f>
        <v/>
      </c>
      <c r="N466" s="95" t="str">
        <f>IFERROR(VLOOKUP(F466,Matrix!B:E,2,FALSE)-VLOOKUP(H466,Matrix!B:E,2,FALSE),"")</f>
        <v/>
      </c>
      <c r="O466" s="96" t="str">
        <f>IFERROR(VLOOKUP(F466,Matrix!B:X,14,FALSE)-VLOOKUP(H466,Matrix!B:X,14,FALSE),"")</f>
        <v/>
      </c>
      <c r="P466" s="96" t="str">
        <f>IFERROR(VLOOKUP(F466,Matrix!B:X,15,FALSE)-VLOOKUP(H466,Matrix!B:X,15,FALSE),"")</f>
        <v/>
      </c>
      <c r="Q466" s="97">
        <f t="shared" si="30"/>
        <v>0</v>
      </c>
      <c r="R466" s="97" t="str">
        <f>IFERROR(VLOOKUP(E466&amp;F466,Data!A:F,6,FALSE),"")</f>
        <v/>
      </c>
      <c r="S466" s="98">
        <f t="shared" si="31"/>
        <v>0</v>
      </c>
      <c r="T466" s="97" t="str">
        <f>IFERROR(VLOOKUP(E466&amp;H466,Data!A:F,6,FALSE),"")</f>
        <v/>
      </c>
    </row>
    <row r="467" spans="1:20" x14ac:dyDescent="0.25">
      <c r="A467" s="91" t="str">
        <f>IFERROR(AVERAGE(VLOOKUP(F467,Matrix!B:D,2,FALSE),VLOOKUP(H467,Matrix!B:D,3,FALSE)),"")</f>
        <v/>
      </c>
      <c r="B467" s="91" t="str">
        <f>IFERROR(AVERAGE(VLOOKUP(H467,Matrix!B:D,2,FALSE),VLOOKUP(F467,Matrix!B:D,3,FALSE)),"")</f>
        <v/>
      </c>
      <c r="C467" s="79">
        <f t="shared" si="29"/>
        <v>0</v>
      </c>
      <c r="D467" s="92" t="str">
        <f t="shared" si="28"/>
        <v/>
      </c>
      <c r="E467"/>
      <c r="F467"/>
      <c r="G467"/>
      <c r="H467"/>
      <c r="I467"/>
      <c r="J467"/>
      <c r="K467"/>
      <c r="L467" s="93" t="str">
        <f>IFERROR(VLOOKUP(F467,Matrix!B:X,11,FALSE)-VLOOKUP(H467,Matrix!B:X,11,FALSE),"")</f>
        <v/>
      </c>
      <c r="M467" s="94" t="str">
        <f>IFERROR(VLOOKUP(F467,Matrix!B:H,7,FALSE)-VLOOKUP(H467,Matrix!B:H,7,FALSE),"")</f>
        <v/>
      </c>
      <c r="N467" s="95" t="str">
        <f>IFERROR(VLOOKUP(F467,Matrix!B:E,2,FALSE)-VLOOKUP(H467,Matrix!B:E,2,FALSE),"")</f>
        <v/>
      </c>
      <c r="O467" s="96" t="str">
        <f>IFERROR(VLOOKUP(F467,Matrix!B:X,14,FALSE)-VLOOKUP(H467,Matrix!B:X,14,FALSE),"")</f>
        <v/>
      </c>
      <c r="P467" s="96" t="str">
        <f>IFERROR(VLOOKUP(F467,Matrix!B:X,15,FALSE)-VLOOKUP(H467,Matrix!B:X,15,FALSE),"")</f>
        <v/>
      </c>
      <c r="Q467" s="97">
        <f t="shared" si="30"/>
        <v>0</v>
      </c>
      <c r="R467" s="97" t="str">
        <f>IFERROR(VLOOKUP(E467&amp;F467,Data!A:F,6,FALSE),"")</f>
        <v/>
      </c>
      <c r="S467" s="98">
        <f t="shared" si="31"/>
        <v>0</v>
      </c>
      <c r="T467" s="97" t="str">
        <f>IFERROR(VLOOKUP(E467&amp;H467,Data!A:F,6,FALSE),"")</f>
        <v/>
      </c>
    </row>
    <row r="468" spans="1:20" x14ac:dyDescent="0.25">
      <c r="A468" s="91" t="str">
        <f>IFERROR(AVERAGE(VLOOKUP(F468,Matrix!B:D,2,FALSE),VLOOKUP(H468,Matrix!B:D,3,FALSE)),"")</f>
        <v/>
      </c>
      <c r="B468" s="91" t="str">
        <f>IFERROR(AVERAGE(VLOOKUP(H468,Matrix!B:D,2,FALSE),VLOOKUP(F468,Matrix!B:D,3,FALSE)),"")</f>
        <v/>
      </c>
      <c r="C468" s="79">
        <f t="shared" si="29"/>
        <v>0</v>
      </c>
      <c r="D468" s="92" t="str">
        <f t="shared" si="28"/>
        <v/>
      </c>
      <c r="E468"/>
      <c r="F468"/>
      <c r="G468"/>
      <c r="H468"/>
      <c r="I468"/>
      <c r="J468"/>
      <c r="K468"/>
      <c r="L468" s="93" t="str">
        <f>IFERROR(VLOOKUP(F468,Matrix!B:X,11,FALSE)-VLOOKUP(H468,Matrix!B:X,11,FALSE),"")</f>
        <v/>
      </c>
      <c r="M468" s="94" t="str">
        <f>IFERROR(VLOOKUP(F468,Matrix!B:H,7,FALSE)-VLOOKUP(H468,Matrix!B:H,7,FALSE),"")</f>
        <v/>
      </c>
      <c r="N468" s="95" t="str">
        <f>IFERROR(VLOOKUP(F468,Matrix!B:E,2,FALSE)-VLOOKUP(H468,Matrix!B:E,2,FALSE),"")</f>
        <v/>
      </c>
      <c r="O468" s="96" t="str">
        <f>IFERROR(VLOOKUP(F468,Matrix!B:X,14,FALSE)-VLOOKUP(H468,Matrix!B:X,14,FALSE),"")</f>
        <v/>
      </c>
      <c r="P468" s="96" t="str">
        <f>IFERROR(VLOOKUP(F468,Matrix!B:X,15,FALSE)-VLOOKUP(H468,Matrix!B:X,15,FALSE),"")</f>
        <v/>
      </c>
      <c r="Q468" s="97">
        <f t="shared" si="30"/>
        <v>0</v>
      </c>
      <c r="R468" s="97" t="str">
        <f>IFERROR(VLOOKUP(E468&amp;F468,Data!A:F,6,FALSE),"")</f>
        <v/>
      </c>
      <c r="S468" s="98">
        <f t="shared" si="31"/>
        <v>0</v>
      </c>
      <c r="T468" s="97" t="str">
        <f>IFERROR(VLOOKUP(E468&amp;H468,Data!A:F,6,FALSE),"")</f>
        <v/>
      </c>
    </row>
    <row r="469" spans="1:20" x14ac:dyDescent="0.25">
      <c r="A469" s="91" t="str">
        <f>IFERROR(AVERAGE(VLOOKUP(F469,Matrix!B:D,2,FALSE),VLOOKUP(H469,Matrix!B:D,3,FALSE)),"")</f>
        <v/>
      </c>
      <c r="B469" s="91" t="str">
        <f>IFERROR(AVERAGE(VLOOKUP(H469,Matrix!B:D,2,FALSE),VLOOKUP(F469,Matrix!B:D,3,FALSE)),"")</f>
        <v/>
      </c>
      <c r="C469" s="79">
        <f t="shared" si="29"/>
        <v>0</v>
      </c>
      <c r="D469" s="92" t="str">
        <f t="shared" si="28"/>
        <v/>
      </c>
      <c r="E469"/>
      <c r="F469"/>
      <c r="G469"/>
      <c r="H469"/>
      <c r="I469"/>
      <c r="J469"/>
      <c r="K469"/>
      <c r="L469" s="93" t="str">
        <f>IFERROR(VLOOKUP(F469,Matrix!B:X,11,FALSE)-VLOOKUP(H469,Matrix!B:X,11,FALSE),"")</f>
        <v/>
      </c>
      <c r="M469" s="94" t="str">
        <f>IFERROR(VLOOKUP(F469,Matrix!B:H,7,FALSE)-VLOOKUP(H469,Matrix!B:H,7,FALSE),"")</f>
        <v/>
      </c>
      <c r="N469" s="95" t="str">
        <f>IFERROR(VLOOKUP(F469,Matrix!B:E,2,FALSE)-VLOOKUP(H469,Matrix!B:E,2,FALSE),"")</f>
        <v/>
      </c>
      <c r="O469" s="96" t="str">
        <f>IFERROR(VLOOKUP(F469,Matrix!B:X,14,FALSE)-VLOOKUP(H469,Matrix!B:X,14,FALSE),"")</f>
        <v/>
      </c>
      <c r="P469" s="96" t="str">
        <f>IFERROR(VLOOKUP(F469,Matrix!B:X,15,FALSE)-VLOOKUP(H469,Matrix!B:X,15,FALSE),"")</f>
        <v/>
      </c>
      <c r="Q469" s="97">
        <f t="shared" si="30"/>
        <v>0</v>
      </c>
      <c r="R469" s="97" t="str">
        <f>IFERROR(VLOOKUP(E469&amp;F469,Data!A:F,6,FALSE),"")</f>
        <v/>
      </c>
      <c r="S469" s="98">
        <f t="shared" si="31"/>
        <v>0</v>
      </c>
      <c r="T469" s="97" t="str">
        <f>IFERROR(VLOOKUP(E469&amp;H469,Data!A:F,6,FALSE),"")</f>
        <v/>
      </c>
    </row>
    <row r="470" spans="1:20" x14ac:dyDescent="0.25">
      <c r="A470" s="91" t="str">
        <f>IFERROR(AVERAGE(VLOOKUP(F470,Matrix!B:D,2,FALSE),VLOOKUP(H470,Matrix!B:D,3,FALSE)),"")</f>
        <v/>
      </c>
      <c r="B470" s="91" t="str">
        <f>IFERROR(AVERAGE(VLOOKUP(H470,Matrix!B:D,2,FALSE),VLOOKUP(F470,Matrix!B:D,3,FALSE)),"")</f>
        <v/>
      </c>
      <c r="C470" s="79">
        <f t="shared" si="29"/>
        <v>0</v>
      </c>
      <c r="D470" s="92" t="str">
        <f t="shared" si="28"/>
        <v/>
      </c>
      <c r="E470"/>
      <c r="F470"/>
      <c r="G470"/>
      <c r="H470"/>
      <c r="I470"/>
      <c r="J470"/>
      <c r="K470"/>
      <c r="L470" s="93" t="str">
        <f>IFERROR(VLOOKUP(F470,Matrix!B:X,11,FALSE)-VLOOKUP(H470,Matrix!B:X,11,FALSE),"")</f>
        <v/>
      </c>
      <c r="M470" s="94" t="str">
        <f>IFERROR(VLOOKUP(F470,Matrix!B:H,7,FALSE)-VLOOKUP(H470,Matrix!B:H,7,FALSE),"")</f>
        <v/>
      </c>
      <c r="N470" s="95" t="str">
        <f>IFERROR(VLOOKUP(F470,Matrix!B:E,2,FALSE)-VLOOKUP(H470,Matrix!B:E,2,FALSE),"")</f>
        <v/>
      </c>
      <c r="O470" s="96" t="str">
        <f>IFERROR(VLOOKUP(F470,Matrix!B:X,14,FALSE)-VLOOKUP(H470,Matrix!B:X,14,FALSE),"")</f>
        <v/>
      </c>
      <c r="P470" s="96" t="str">
        <f>IFERROR(VLOOKUP(F470,Matrix!B:X,15,FALSE)-VLOOKUP(H470,Matrix!B:X,15,FALSE),"")</f>
        <v/>
      </c>
      <c r="Q470" s="97">
        <f t="shared" si="30"/>
        <v>0</v>
      </c>
      <c r="R470" s="97" t="str">
        <f>IFERROR(VLOOKUP(E470&amp;F470,Data!A:F,6,FALSE),"")</f>
        <v/>
      </c>
      <c r="S470" s="98">
        <f t="shared" si="31"/>
        <v>0</v>
      </c>
      <c r="T470" s="97" t="str">
        <f>IFERROR(VLOOKUP(E470&amp;H470,Data!A:F,6,FALSE),"")</f>
        <v/>
      </c>
    </row>
    <row r="471" spans="1:20" x14ac:dyDescent="0.25">
      <c r="A471" s="91" t="str">
        <f>IFERROR(AVERAGE(VLOOKUP(F471,Matrix!B:D,2,FALSE),VLOOKUP(H471,Matrix!B:D,3,FALSE)),"")</f>
        <v/>
      </c>
      <c r="B471" s="91" t="str">
        <f>IFERROR(AVERAGE(VLOOKUP(H471,Matrix!B:D,2,FALSE),VLOOKUP(F471,Matrix!B:D,3,FALSE)),"")</f>
        <v/>
      </c>
      <c r="C471" s="79">
        <f t="shared" si="29"/>
        <v>0</v>
      </c>
      <c r="D471" s="92" t="str">
        <f t="shared" si="28"/>
        <v/>
      </c>
      <c r="E471"/>
      <c r="F471"/>
      <c r="G471"/>
      <c r="H471"/>
      <c r="I471"/>
      <c r="J471"/>
      <c r="K471"/>
      <c r="L471" s="93" t="str">
        <f>IFERROR(VLOOKUP(F471,Matrix!B:X,11,FALSE)-VLOOKUP(H471,Matrix!B:X,11,FALSE),"")</f>
        <v/>
      </c>
      <c r="M471" s="94" t="str">
        <f>IFERROR(VLOOKUP(F471,Matrix!B:H,7,FALSE)-VLOOKUP(H471,Matrix!B:H,7,FALSE),"")</f>
        <v/>
      </c>
      <c r="N471" s="95" t="str">
        <f>IFERROR(VLOOKUP(F471,Matrix!B:E,2,FALSE)-VLOOKUP(H471,Matrix!B:E,2,FALSE),"")</f>
        <v/>
      </c>
      <c r="O471" s="96" t="str">
        <f>IFERROR(VLOOKUP(F471,Matrix!B:X,14,FALSE)-VLOOKUP(H471,Matrix!B:X,14,FALSE),"")</f>
        <v/>
      </c>
      <c r="P471" s="96" t="str">
        <f>IFERROR(VLOOKUP(F471,Matrix!B:X,15,FALSE)-VLOOKUP(H471,Matrix!B:X,15,FALSE),"")</f>
        <v/>
      </c>
      <c r="Q471" s="97">
        <f t="shared" si="30"/>
        <v>0</v>
      </c>
      <c r="R471" s="97" t="str">
        <f>IFERROR(VLOOKUP(E471&amp;F471,Data!A:F,6,FALSE),"")</f>
        <v/>
      </c>
      <c r="S471" s="98">
        <f t="shared" si="31"/>
        <v>0</v>
      </c>
      <c r="T471" s="97" t="str">
        <f>IFERROR(VLOOKUP(E471&amp;H471,Data!A:F,6,FALSE),"")</f>
        <v/>
      </c>
    </row>
    <row r="472" spans="1:20" x14ac:dyDescent="0.25">
      <c r="A472" s="91" t="str">
        <f>IFERROR(AVERAGE(VLOOKUP(F472,Matrix!B:D,2,FALSE),VLOOKUP(H472,Matrix!B:D,3,FALSE)),"")</f>
        <v/>
      </c>
      <c r="B472" s="91" t="str">
        <f>IFERROR(AVERAGE(VLOOKUP(H472,Matrix!B:D,2,FALSE),VLOOKUP(F472,Matrix!B:D,3,FALSE)),"")</f>
        <v/>
      </c>
      <c r="C472" s="79">
        <f t="shared" si="29"/>
        <v>0</v>
      </c>
      <c r="D472" s="92" t="str">
        <f t="shared" si="28"/>
        <v/>
      </c>
      <c r="E472"/>
      <c r="F472"/>
      <c r="G472"/>
      <c r="H472"/>
      <c r="I472"/>
      <c r="J472"/>
      <c r="K472"/>
      <c r="L472" s="93" t="str">
        <f>IFERROR(VLOOKUP(F472,Matrix!B:X,11,FALSE)-VLOOKUP(H472,Matrix!B:X,11,FALSE),"")</f>
        <v/>
      </c>
      <c r="M472" s="94" t="str">
        <f>IFERROR(VLOOKUP(F472,Matrix!B:H,7,FALSE)-VLOOKUP(H472,Matrix!B:H,7,FALSE),"")</f>
        <v/>
      </c>
      <c r="N472" s="95" t="str">
        <f>IFERROR(VLOOKUP(F472,Matrix!B:E,2,FALSE)-VLOOKUP(H472,Matrix!B:E,2,FALSE),"")</f>
        <v/>
      </c>
      <c r="O472" s="96" t="str">
        <f>IFERROR(VLOOKUP(F472,Matrix!B:X,14,FALSE)-VLOOKUP(H472,Matrix!B:X,14,FALSE),"")</f>
        <v/>
      </c>
      <c r="P472" s="96" t="str">
        <f>IFERROR(VLOOKUP(F472,Matrix!B:X,15,FALSE)-VLOOKUP(H472,Matrix!B:X,15,FALSE),"")</f>
        <v/>
      </c>
      <c r="Q472" s="97">
        <f t="shared" si="30"/>
        <v>0</v>
      </c>
      <c r="R472" s="97" t="str">
        <f>IFERROR(VLOOKUP(E472&amp;F472,Data!A:F,6,FALSE),"")</f>
        <v/>
      </c>
      <c r="S472" s="98">
        <f t="shared" si="31"/>
        <v>0</v>
      </c>
      <c r="T472" s="97" t="str">
        <f>IFERROR(VLOOKUP(E472&amp;H472,Data!A:F,6,FALSE),"")</f>
        <v/>
      </c>
    </row>
    <row r="473" spans="1:20" x14ac:dyDescent="0.25">
      <c r="A473" s="91" t="str">
        <f>IFERROR(AVERAGE(VLOOKUP(F473,Matrix!B:D,2,FALSE),VLOOKUP(H473,Matrix!B:D,3,FALSE)),"")</f>
        <v/>
      </c>
      <c r="B473" s="91" t="str">
        <f>IFERROR(AVERAGE(VLOOKUP(H473,Matrix!B:D,2,FALSE),VLOOKUP(F473,Matrix!B:D,3,FALSE)),"")</f>
        <v/>
      </c>
      <c r="C473" s="79">
        <f t="shared" si="29"/>
        <v>0</v>
      </c>
      <c r="D473" s="92" t="str">
        <f t="shared" si="28"/>
        <v/>
      </c>
      <c r="E473"/>
      <c r="F473"/>
      <c r="G473"/>
      <c r="H473"/>
      <c r="I473"/>
      <c r="J473"/>
      <c r="K473"/>
      <c r="L473" s="93" t="str">
        <f>IFERROR(VLOOKUP(F473,Matrix!B:X,11,FALSE)-VLOOKUP(H473,Matrix!B:X,11,FALSE),"")</f>
        <v/>
      </c>
      <c r="M473" s="94" t="str">
        <f>IFERROR(VLOOKUP(F473,Matrix!B:H,7,FALSE)-VLOOKUP(H473,Matrix!B:H,7,FALSE),"")</f>
        <v/>
      </c>
      <c r="N473" s="95" t="str">
        <f>IFERROR(VLOOKUP(F473,Matrix!B:E,2,FALSE)-VLOOKUP(H473,Matrix!B:E,2,FALSE),"")</f>
        <v/>
      </c>
      <c r="O473" s="96" t="str">
        <f>IFERROR(VLOOKUP(F473,Matrix!B:X,14,FALSE)-VLOOKUP(H473,Matrix!B:X,14,FALSE),"")</f>
        <v/>
      </c>
      <c r="P473" s="96" t="str">
        <f>IFERROR(VLOOKUP(F473,Matrix!B:X,15,FALSE)-VLOOKUP(H473,Matrix!B:X,15,FALSE),"")</f>
        <v/>
      </c>
      <c r="Q473" s="97">
        <f t="shared" si="30"/>
        <v>0</v>
      </c>
      <c r="R473" s="97" t="str">
        <f>IFERROR(VLOOKUP(E473&amp;F473,Data!A:F,6,FALSE),"")</f>
        <v/>
      </c>
      <c r="S473" s="98">
        <f t="shared" si="31"/>
        <v>0</v>
      </c>
      <c r="T473" s="97" t="str">
        <f>IFERROR(VLOOKUP(E473&amp;H473,Data!A:F,6,FALSE),"")</f>
        <v/>
      </c>
    </row>
    <row r="474" spans="1:20" x14ac:dyDescent="0.25">
      <c r="A474" s="91" t="str">
        <f>IFERROR(AVERAGE(VLOOKUP(F474,Matrix!B:D,2,FALSE),VLOOKUP(H474,Matrix!B:D,3,FALSE)),"")</f>
        <v/>
      </c>
      <c r="B474" s="91" t="str">
        <f>IFERROR(AVERAGE(VLOOKUP(H474,Matrix!B:D,2,FALSE),VLOOKUP(F474,Matrix!B:D,3,FALSE)),"")</f>
        <v/>
      </c>
      <c r="C474" s="79">
        <f t="shared" si="29"/>
        <v>0</v>
      </c>
      <c r="D474" s="92" t="str">
        <f t="shared" si="28"/>
        <v/>
      </c>
      <c r="E474"/>
      <c r="F474"/>
      <c r="G474"/>
      <c r="H474"/>
      <c r="I474"/>
      <c r="J474"/>
      <c r="K474"/>
      <c r="L474" s="93" t="str">
        <f>IFERROR(VLOOKUP(F474,Matrix!B:X,11,FALSE)-VLOOKUP(H474,Matrix!B:X,11,FALSE),"")</f>
        <v/>
      </c>
      <c r="M474" s="94" t="str">
        <f>IFERROR(VLOOKUP(F474,Matrix!B:H,7,FALSE)-VLOOKUP(H474,Matrix!B:H,7,FALSE),"")</f>
        <v/>
      </c>
      <c r="N474" s="95" t="str">
        <f>IFERROR(VLOOKUP(F474,Matrix!B:E,2,FALSE)-VLOOKUP(H474,Matrix!B:E,2,FALSE),"")</f>
        <v/>
      </c>
      <c r="O474" s="96" t="str">
        <f>IFERROR(VLOOKUP(F474,Matrix!B:X,14,FALSE)-VLOOKUP(H474,Matrix!B:X,14,FALSE),"")</f>
        <v/>
      </c>
      <c r="P474" s="96" t="str">
        <f>IFERROR(VLOOKUP(F474,Matrix!B:X,15,FALSE)-VLOOKUP(H474,Matrix!B:X,15,FALSE),"")</f>
        <v/>
      </c>
      <c r="Q474" s="97">
        <f t="shared" si="30"/>
        <v>0</v>
      </c>
      <c r="R474" s="97" t="str">
        <f>IFERROR(VLOOKUP(E474&amp;F474,Data!A:F,6,FALSE),"")</f>
        <v/>
      </c>
      <c r="S474" s="98">
        <f t="shared" si="31"/>
        <v>0</v>
      </c>
      <c r="T474" s="97" t="str">
        <f>IFERROR(VLOOKUP(E474&amp;H474,Data!A:F,6,FALSE),"")</f>
        <v/>
      </c>
    </row>
    <row r="475" spans="1:20" x14ac:dyDescent="0.25">
      <c r="A475" s="91" t="str">
        <f>IFERROR(AVERAGE(VLOOKUP(F475,Matrix!B:D,2,FALSE),VLOOKUP(H475,Matrix!B:D,3,FALSE)),"")</f>
        <v/>
      </c>
      <c r="B475" s="91" t="str">
        <f>IFERROR(AVERAGE(VLOOKUP(H475,Matrix!B:D,2,FALSE),VLOOKUP(F475,Matrix!B:D,3,FALSE)),"")</f>
        <v/>
      </c>
      <c r="C475" s="79">
        <f t="shared" si="29"/>
        <v>0</v>
      </c>
      <c r="D475" s="92" t="str">
        <f t="shared" si="28"/>
        <v/>
      </c>
      <c r="E475"/>
      <c r="F475"/>
      <c r="G475"/>
      <c r="H475"/>
      <c r="I475"/>
      <c r="J475"/>
      <c r="K475"/>
      <c r="L475" s="93" t="str">
        <f>IFERROR(VLOOKUP(F475,Matrix!B:X,11,FALSE)-VLOOKUP(H475,Matrix!B:X,11,FALSE),"")</f>
        <v/>
      </c>
      <c r="M475" s="94" t="str">
        <f>IFERROR(VLOOKUP(F475,Matrix!B:H,7,FALSE)-VLOOKUP(H475,Matrix!B:H,7,FALSE),"")</f>
        <v/>
      </c>
      <c r="N475" s="95" t="str">
        <f>IFERROR(VLOOKUP(F475,Matrix!B:E,2,FALSE)-VLOOKUP(H475,Matrix!B:E,2,FALSE),"")</f>
        <v/>
      </c>
      <c r="O475" s="96" t="str">
        <f>IFERROR(VLOOKUP(F475,Matrix!B:X,14,FALSE)-VLOOKUP(H475,Matrix!B:X,14,FALSE),"")</f>
        <v/>
      </c>
      <c r="P475" s="96" t="str">
        <f>IFERROR(VLOOKUP(F475,Matrix!B:X,15,FALSE)-VLOOKUP(H475,Matrix!B:X,15,FALSE),"")</f>
        <v/>
      </c>
      <c r="Q475" s="97">
        <f t="shared" si="30"/>
        <v>0</v>
      </c>
      <c r="R475" s="97" t="str">
        <f>IFERROR(VLOOKUP(E475&amp;F475,Data!A:F,6,FALSE),"")</f>
        <v/>
      </c>
      <c r="S475" s="98">
        <f t="shared" si="31"/>
        <v>0</v>
      </c>
      <c r="T475" s="97" t="str">
        <f>IFERROR(VLOOKUP(E475&amp;H475,Data!A:F,6,FALSE),"")</f>
        <v/>
      </c>
    </row>
    <row r="476" spans="1:20" x14ac:dyDescent="0.25">
      <c r="A476" s="91" t="str">
        <f>IFERROR(AVERAGE(VLOOKUP(F476,Matrix!B:D,2,FALSE),VLOOKUP(H476,Matrix!B:D,3,FALSE)),"")</f>
        <v/>
      </c>
      <c r="B476" s="91" t="str">
        <f>IFERROR(AVERAGE(VLOOKUP(H476,Matrix!B:D,2,FALSE),VLOOKUP(F476,Matrix!B:D,3,FALSE)),"")</f>
        <v/>
      </c>
      <c r="C476" s="79">
        <f t="shared" si="29"/>
        <v>0</v>
      </c>
      <c r="D476" s="92" t="str">
        <f t="shared" si="28"/>
        <v/>
      </c>
      <c r="E476"/>
      <c r="F476"/>
      <c r="G476"/>
      <c r="H476"/>
      <c r="I476"/>
      <c r="J476"/>
      <c r="K476"/>
      <c r="L476" s="93" t="str">
        <f>IFERROR(VLOOKUP(F476,Matrix!B:X,11,FALSE)-VLOOKUP(H476,Matrix!B:X,11,FALSE),"")</f>
        <v/>
      </c>
      <c r="M476" s="94" t="str">
        <f>IFERROR(VLOOKUP(F476,Matrix!B:H,7,FALSE)-VLOOKUP(H476,Matrix!B:H,7,FALSE),"")</f>
        <v/>
      </c>
      <c r="N476" s="95" t="str">
        <f>IFERROR(VLOOKUP(F476,Matrix!B:E,2,FALSE)-VLOOKUP(H476,Matrix!B:E,2,FALSE),"")</f>
        <v/>
      </c>
      <c r="O476" s="96" t="str">
        <f>IFERROR(VLOOKUP(F476,Matrix!B:X,14,FALSE)-VLOOKUP(H476,Matrix!B:X,14,FALSE),"")</f>
        <v/>
      </c>
      <c r="P476" s="96" t="str">
        <f>IFERROR(VLOOKUP(F476,Matrix!B:X,15,FALSE)-VLOOKUP(H476,Matrix!B:X,15,FALSE),"")</f>
        <v/>
      </c>
      <c r="Q476" s="97">
        <f t="shared" si="30"/>
        <v>0</v>
      </c>
      <c r="R476" s="97" t="str">
        <f>IFERROR(VLOOKUP(E476&amp;F476,Data!A:F,6,FALSE),"")</f>
        <v/>
      </c>
      <c r="S476" s="98">
        <f t="shared" si="31"/>
        <v>0</v>
      </c>
      <c r="T476" s="97" t="str">
        <f>IFERROR(VLOOKUP(E476&amp;H476,Data!A:F,6,FALSE),"")</f>
        <v/>
      </c>
    </row>
    <row r="477" spans="1:20" x14ac:dyDescent="0.25">
      <c r="A477" s="91" t="str">
        <f>IFERROR(AVERAGE(VLOOKUP(F477,Matrix!B:D,2,FALSE),VLOOKUP(H477,Matrix!B:D,3,FALSE)),"")</f>
        <v/>
      </c>
      <c r="B477" s="91" t="str">
        <f>IFERROR(AVERAGE(VLOOKUP(H477,Matrix!B:D,2,FALSE),VLOOKUP(F477,Matrix!B:D,3,FALSE)),"")</f>
        <v/>
      </c>
      <c r="C477" s="79">
        <f t="shared" si="29"/>
        <v>0</v>
      </c>
      <c r="D477" s="92" t="str">
        <f t="shared" si="28"/>
        <v/>
      </c>
      <c r="E477"/>
      <c r="F477"/>
      <c r="G477"/>
      <c r="H477"/>
      <c r="I477"/>
      <c r="J477"/>
      <c r="K477"/>
      <c r="L477" s="93" t="str">
        <f>IFERROR(VLOOKUP(F477,Matrix!B:X,11,FALSE)-VLOOKUP(H477,Matrix!B:X,11,FALSE),"")</f>
        <v/>
      </c>
      <c r="M477" s="94" t="str">
        <f>IFERROR(VLOOKUP(F477,Matrix!B:H,7,FALSE)-VLOOKUP(H477,Matrix!B:H,7,FALSE),"")</f>
        <v/>
      </c>
      <c r="N477" s="95" t="str">
        <f>IFERROR(VLOOKUP(F477,Matrix!B:E,2,FALSE)-VLOOKUP(H477,Matrix!B:E,2,FALSE),"")</f>
        <v/>
      </c>
      <c r="O477" s="96" t="str">
        <f>IFERROR(VLOOKUP(F477,Matrix!B:X,14,FALSE)-VLOOKUP(H477,Matrix!B:X,14,FALSE),"")</f>
        <v/>
      </c>
      <c r="P477" s="96" t="str">
        <f>IFERROR(VLOOKUP(F477,Matrix!B:X,15,FALSE)-VLOOKUP(H477,Matrix!B:X,15,FALSE),"")</f>
        <v/>
      </c>
      <c r="Q477" s="97">
        <f t="shared" si="30"/>
        <v>0</v>
      </c>
      <c r="R477" s="97" t="str">
        <f>IFERROR(VLOOKUP(E477&amp;F477,Data!A:F,6,FALSE),"")</f>
        <v/>
      </c>
      <c r="S477" s="98">
        <f t="shared" si="31"/>
        <v>0</v>
      </c>
      <c r="T477" s="97" t="str">
        <f>IFERROR(VLOOKUP(E477&amp;H477,Data!A:F,6,FALSE),"")</f>
        <v/>
      </c>
    </row>
    <row r="478" spans="1:20" x14ac:dyDescent="0.25">
      <c r="A478" s="91" t="str">
        <f>IFERROR(AVERAGE(VLOOKUP(F478,Matrix!B:D,2,FALSE),VLOOKUP(H478,Matrix!B:D,3,FALSE)),"")</f>
        <v/>
      </c>
      <c r="B478" s="91" t="str">
        <f>IFERROR(AVERAGE(VLOOKUP(H478,Matrix!B:D,2,FALSE),VLOOKUP(F478,Matrix!B:D,3,FALSE)),"")</f>
        <v/>
      </c>
      <c r="C478" s="79">
        <f t="shared" si="29"/>
        <v>0</v>
      </c>
      <c r="D478" s="92" t="str">
        <f t="shared" si="28"/>
        <v/>
      </c>
      <c r="E478"/>
      <c r="F478"/>
      <c r="G478"/>
      <c r="H478"/>
      <c r="I478"/>
      <c r="J478"/>
      <c r="K478"/>
      <c r="L478" s="93" t="str">
        <f>IFERROR(VLOOKUP(F478,Matrix!B:X,11,FALSE)-VLOOKUP(H478,Matrix!B:X,11,FALSE),"")</f>
        <v/>
      </c>
      <c r="M478" s="94" t="str">
        <f>IFERROR(VLOOKUP(F478,Matrix!B:H,7,FALSE)-VLOOKUP(H478,Matrix!B:H,7,FALSE),"")</f>
        <v/>
      </c>
      <c r="N478" s="95" t="str">
        <f>IFERROR(VLOOKUP(F478,Matrix!B:E,2,FALSE)-VLOOKUP(H478,Matrix!B:E,2,FALSE),"")</f>
        <v/>
      </c>
      <c r="O478" s="96" t="str">
        <f>IFERROR(VLOOKUP(F478,Matrix!B:X,14,FALSE)-VLOOKUP(H478,Matrix!B:X,14,FALSE),"")</f>
        <v/>
      </c>
      <c r="P478" s="96" t="str">
        <f>IFERROR(VLOOKUP(F478,Matrix!B:X,15,FALSE)-VLOOKUP(H478,Matrix!B:X,15,FALSE),"")</f>
        <v/>
      </c>
      <c r="Q478" s="97">
        <f t="shared" si="30"/>
        <v>0</v>
      </c>
      <c r="R478" s="97" t="str">
        <f>IFERROR(VLOOKUP(E478&amp;F478,Data!A:F,6,FALSE),"")</f>
        <v/>
      </c>
      <c r="S478" s="98">
        <f t="shared" si="31"/>
        <v>0</v>
      </c>
      <c r="T478" s="97" t="str">
        <f>IFERROR(VLOOKUP(E478&amp;H478,Data!A:F,6,FALSE),"")</f>
        <v/>
      </c>
    </row>
    <row r="479" spans="1:20" x14ac:dyDescent="0.25">
      <c r="A479" s="91" t="str">
        <f>IFERROR(AVERAGE(VLOOKUP(F479,Matrix!B:D,2,FALSE),VLOOKUP(H479,Matrix!B:D,3,FALSE)),"")</f>
        <v/>
      </c>
      <c r="B479" s="91" t="str">
        <f>IFERROR(AVERAGE(VLOOKUP(H479,Matrix!B:D,2,FALSE),VLOOKUP(F479,Matrix!B:D,3,FALSE)),"")</f>
        <v/>
      </c>
      <c r="C479" s="79">
        <f t="shared" si="29"/>
        <v>0</v>
      </c>
      <c r="D479" s="92" t="str">
        <f t="shared" si="28"/>
        <v/>
      </c>
      <c r="E479"/>
      <c r="F479"/>
      <c r="G479"/>
      <c r="H479"/>
      <c r="I479"/>
      <c r="J479"/>
      <c r="K479"/>
      <c r="L479" s="93" t="str">
        <f>IFERROR(VLOOKUP(F479,Matrix!B:X,11,FALSE)-VLOOKUP(H479,Matrix!B:X,11,FALSE),"")</f>
        <v/>
      </c>
      <c r="M479" s="94" t="str">
        <f>IFERROR(VLOOKUP(F479,Matrix!B:H,7,FALSE)-VLOOKUP(H479,Matrix!B:H,7,FALSE),"")</f>
        <v/>
      </c>
      <c r="N479" s="95" t="str">
        <f>IFERROR(VLOOKUP(F479,Matrix!B:E,2,FALSE)-VLOOKUP(H479,Matrix!B:E,2,FALSE),"")</f>
        <v/>
      </c>
      <c r="O479" s="96" t="str">
        <f>IFERROR(VLOOKUP(F479,Matrix!B:X,14,FALSE)-VLOOKUP(H479,Matrix!B:X,14,FALSE),"")</f>
        <v/>
      </c>
      <c r="P479" s="96" t="str">
        <f>IFERROR(VLOOKUP(F479,Matrix!B:X,15,FALSE)-VLOOKUP(H479,Matrix!B:X,15,FALSE),"")</f>
        <v/>
      </c>
      <c r="Q479" s="97">
        <f t="shared" si="30"/>
        <v>0</v>
      </c>
      <c r="R479" s="97" t="str">
        <f>IFERROR(VLOOKUP(E479&amp;F479,Data!A:F,6,FALSE),"")</f>
        <v/>
      </c>
      <c r="S479" s="98">
        <f t="shared" si="31"/>
        <v>0</v>
      </c>
      <c r="T479" s="97" t="str">
        <f>IFERROR(VLOOKUP(E479&amp;H479,Data!A:F,6,FALSE),"")</f>
        <v/>
      </c>
    </row>
    <row r="480" spans="1:20" x14ac:dyDescent="0.25">
      <c r="A480" s="91" t="str">
        <f>IFERROR(AVERAGE(VLOOKUP(F480,Matrix!B:D,2,FALSE),VLOOKUP(H480,Matrix!B:D,3,FALSE)),"")</f>
        <v/>
      </c>
      <c r="B480" s="91" t="str">
        <f>IFERROR(AVERAGE(VLOOKUP(H480,Matrix!B:D,2,FALSE),VLOOKUP(F480,Matrix!B:D,3,FALSE)),"")</f>
        <v/>
      </c>
      <c r="C480" s="79">
        <f t="shared" si="29"/>
        <v>0</v>
      </c>
      <c r="D480" s="92" t="str">
        <f t="shared" si="28"/>
        <v/>
      </c>
      <c r="E480"/>
      <c r="F480"/>
      <c r="G480"/>
      <c r="H480"/>
      <c r="I480"/>
      <c r="J480"/>
      <c r="K480"/>
      <c r="L480" s="93" t="str">
        <f>IFERROR(VLOOKUP(F480,Matrix!B:X,11,FALSE)-VLOOKUP(H480,Matrix!B:X,11,FALSE),"")</f>
        <v/>
      </c>
      <c r="M480" s="94" t="str">
        <f>IFERROR(VLOOKUP(F480,Matrix!B:H,7,FALSE)-VLOOKUP(H480,Matrix!B:H,7,FALSE),"")</f>
        <v/>
      </c>
      <c r="N480" s="95" t="str">
        <f>IFERROR(VLOOKUP(F480,Matrix!B:E,2,FALSE)-VLOOKUP(H480,Matrix!B:E,2,FALSE),"")</f>
        <v/>
      </c>
      <c r="O480" s="96" t="str">
        <f>IFERROR(VLOOKUP(F480,Matrix!B:X,14,FALSE)-VLOOKUP(H480,Matrix!B:X,14,FALSE),"")</f>
        <v/>
      </c>
      <c r="P480" s="96" t="str">
        <f>IFERROR(VLOOKUP(F480,Matrix!B:X,15,FALSE)-VLOOKUP(H480,Matrix!B:X,15,FALSE),"")</f>
        <v/>
      </c>
      <c r="Q480" s="97">
        <f t="shared" si="30"/>
        <v>0</v>
      </c>
      <c r="R480" s="97" t="str">
        <f>IFERROR(VLOOKUP(E480&amp;F480,Data!A:F,6,FALSE),"")</f>
        <v/>
      </c>
      <c r="S480" s="98">
        <f t="shared" si="31"/>
        <v>0</v>
      </c>
      <c r="T480" s="97" t="str">
        <f>IFERROR(VLOOKUP(E480&amp;H480,Data!A:F,6,FALSE),"")</f>
        <v/>
      </c>
    </row>
    <row r="481" spans="1:20" x14ac:dyDescent="0.25">
      <c r="A481" s="91" t="str">
        <f>IFERROR(AVERAGE(VLOOKUP(F481,Matrix!B:D,2,FALSE),VLOOKUP(H481,Matrix!B:D,3,FALSE)),"")</f>
        <v/>
      </c>
      <c r="B481" s="91" t="str">
        <f>IFERROR(AVERAGE(VLOOKUP(H481,Matrix!B:D,2,FALSE),VLOOKUP(F481,Matrix!B:D,3,FALSE)),"")</f>
        <v/>
      </c>
      <c r="C481" s="79">
        <f t="shared" si="29"/>
        <v>0</v>
      </c>
      <c r="D481" s="92" t="str">
        <f t="shared" si="28"/>
        <v/>
      </c>
      <c r="E481"/>
      <c r="F481"/>
      <c r="G481"/>
      <c r="H481"/>
      <c r="I481"/>
      <c r="J481"/>
      <c r="K481"/>
      <c r="L481" s="93" t="str">
        <f>IFERROR(VLOOKUP(F481,Matrix!B:X,11,FALSE)-VLOOKUP(H481,Matrix!B:X,11,FALSE),"")</f>
        <v/>
      </c>
      <c r="M481" s="94" t="str">
        <f>IFERROR(VLOOKUP(F481,Matrix!B:H,7,FALSE)-VLOOKUP(H481,Matrix!B:H,7,FALSE),"")</f>
        <v/>
      </c>
      <c r="N481" s="95" t="str">
        <f>IFERROR(VLOOKUP(F481,Matrix!B:E,2,FALSE)-VLOOKUP(H481,Matrix!B:E,2,FALSE),"")</f>
        <v/>
      </c>
      <c r="O481" s="96" t="str">
        <f>IFERROR(VLOOKUP(F481,Matrix!B:X,14,FALSE)-VLOOKUP(H481,Matrix!B:X,14,FALSE),"")</f>
        <v/>
      </c>
      <c r="P481" s="96" t="str">
        <f>IFERROR(VLOOKUP(F481,Matrix!B:X,15,FALSE)-VLOOKUP(H481,Matrix!B:X,15,FALSE),"")</f>
        <v/>
      </c>
      <c r="Q481" s="97">
        <f t="shared" si="30"/>
        <v>0</v>
      </c>
      <c r="R481" s="97" t="str">
        <f>IFERROR(VLOOKUP(E481&amp;F481,Data!A:F,6,FALSE),"")</f>
        <v/>
      </c>
      <c r="S481" s="98">
        <f t="shared" si="31"/>
        <v>0</v>
      </c>
      <c r="T481" s="97" t="str">
        <f>IFERROR(VLOOKUP(E481&amp;H481,Data!A:F,6,FALSE),"")</f>
        <v/>
      </c>
    </row>
    <row r="482" spans="1:20" x14ac:dyDescent="0.25">
      <c r="A482" s="91" t="str">
        <f>IFERROR(AVERAGE(VLOOKUP(F482,Matrix!B:D,2,FALSE),VLOOKUP(H482,Matrix!B:D,3,FALSE)),"")</f>
        <v/>
      </c>
      <c r="B482" s="91" t="str">
        <f>IFERROR(AVERAGE(VLOOKUP(H482,Matrix!B:D,2,FALSE),VLOOKUP(F482,Matrix!B:D,3,FALSE)),"")</f>
        <v/>
      </c>
      <c r="C482" s="79">
        <f t="shared" si="29"/>
        <v>0</v>
      </c>
      <c r="D482" s="92" t="str">
        <f t="shared" si="28"/>
        <v/>
      </c>
      <c r="E482"/>
      <c r="F482"/>
      <c r="G482"/>
      <c r="H482"/>
      <c r="I482"/>
      <c r="J482"/>
      <c r="K482"/>
      <c r="L482" s="93" t="str">
        <f>IFERROR(VLOOKUP(F482,Matrix!B:X,11,FALSE)-VLOOKUP(H482,Matrix!B:X,11,FALSE),"")</f>
        <v/>
      </c>
      <c r="M482" s="94" t="str">
        <f>IFERROR(VLOOKUP(F482,Matrix!B:H,7,FALSE)-VLOOKUP(H482,Matrix!B:H,7,FALSE),"")</f>
        <v/>
      </c>
      <c r="N482" s="95" t="str">
        <f>IFERROR(VLOOKUP(F482,Matrix!B:E,2,FALSE)-VLOOKUP(H482,Matrix!B:E,2,FALSE),"")</f>
        <v/>
      </c>
      <c r="O482" s="96" t="str">
        <f>IFERROR(VLOOKUP(F482,Matrix!B:X,14,FALSE)-VLOOKUP(H482,Matrix!B:X,14,FALSE),"")</f>
        <v/>
      </c>
      <c r="P482" s="96" t="str">
        <f>IFERROR(VLOOKUP(F482,Matrix!B:X,15,FALSE)-VLOOKUP(H482,Matrix!B:X,15,FALSE),"")</f>
        <v/>
      </c>
      <c r="Q482" s="97">
        <f t="shared" si="30"/>
        <v>0</v>
      </c>
      <c r="R482" s="97" t="str">
        <f>IFERROR(VLOOKUP(E482&amp;F482,Data!A:F,6,FALSE),"")</f>
        <v/>
      </c>
      <c r="S482" s="98">
        <f t="shared" si="31"/>
        <v>0</v>
      </c>
      <c r="T482" s="97" t="str">
        <f>IFERROR(VLOOKUP(E482&amp;H482,Data!A:F,6,FALSE),"")</f>
        <v/>
      </c>
    </row>
    <row r="483" spans="1:20" x14ac:dyDescent="0.25">
      <c r="A483" s="91" t="str">
        <f>IFERROR(AVERAGE(VLOOKUP(F483,Matrix!B:D,2,FALSE),VLOOKUP(H483,Matrix!B:D,3,FALSE)),"")</f>
        <v/>
      </c>
      <c r="B483" s="91" t="str">
        <f>IFERROR(AVERAGE(VLOOKUP(H483,Matrix!B:D,2,FALSE),VLOOKUP(F483,Matrix!B:D,3,FALSE)),"")</f>
        <v/>
      </c>
      <c r="C483" s="79">
        <f t="shared" si="29"/>
        <v>0</v>
      </c>
      <c r="D483" s="92" t="str">
        <f t="shared" si="28"/>
        <v/>
      </c>
      <c r="E483"/>
      <c r="F483"/>
      <c r="G483"/>
      <c r="H483"/>
      <c r="I483"/>
      <c r="J483"/>
      <c r="K483"/>
      <c r="L483" s="93" t="str">
        <f>IFERROR(VLOOKUP(F483,Matrix!B:X,11,FALSE)-VLOOKUP(H483,Matrix!B:X,11,FALSE),"")</f>
        <v/>
      </c>
      <c r="M483" s="94" t="str">
        <f>IFERROR(VLOOKUP(F483,Matrix!B:H,7,FALSE)-VLOOKUP(H483,Matrix!B:H,7,FALSE),"")</f>
        <v/>
      </c>
      <c r="N483" s="95" t="str">
        <f>IFERROR(VLOOKUP(F483,Matrix!B:E,2,FALSE)-VLOOKUP(H483,Matrix!B:E,2,FALSE),"")</f>
        <v/>
      </c>
      <c r="O483" s="96" t="str">
        <f>IFERROR(VLOOKUP(F483,Matrix!B:X,14,FALSE)-VLOOKUP(H483,Matrix!B:X,14,FALSE),"")</f>
        <v/>
      </c>
      <c r="P483" s="96" t="str">
        <f>IFERROR(VLOOKUP(F483,Matrix!B:X,15,FALSE)-VLOOKUP(H483,Matrix!B:X,15,FALSE),"")</f>
        <v/>
      </c>
      <c r="Q483" s="97">
        <f t="shared" si="30"/>
        <v>0</v>
      </c>
      <c r="R483" s="97" t="str">
        <f>IFERROR(VLOOKUP(E483&amp;F483,Data!A:F,6,FALSE),"")</f>
        <v/>
      </c>
      <c r="S483" s="98">
        <f t="shared" si="31"/>
        <v>0</v>
      </c>
      <c r="T483" s="97" t="str">
        <f>IFERROR(VLOOKUP(E483&amp;H483,Data!A:F,6,FALSE),"")</f>
        <v/>
      </c>
    </row>
    <row r="484" spans="1:20" x14ac:dyDescent="0.25">
      <c r="A484" s="91" t="str">
        <f>IFERROR(AVERAGE(VLOOKUP(F484,Matrix!B:D,2,FALSE),VLOOKUP(H484,Matrix!B:D,3,FALSE)),"")</f>
        <v/>
      </c>
      <c r="B484" s="91" t="str">
        <f>IFERROR(AVERAGE(VLOOKUP(H484,Matrix!B:D,2,FALSE),VLOOKUP(F484,Matrix!B:D,3,FALSE)),"")</f>
        <v/>
      </c>
      <c r="C484" s="79">
        <f t="shared" si="29"/>
        <v>0</v>
      </c>
      <c r="D484" s="92" t="str">
        <f t="shared" si="28"/>
        <v/>
      </c>
      <c r="E484"/>
      <c r="F484"/>
      <c r="G484"/>
      <c r="H484"/>
      <c r="I484"/>
      <c r="J484"/>
      <c r="K484"/>
      <c r="L484" s="93" t="str">
        <f>IFERROR(VLOOKUP(F484,Matrix!B:X,11,FALSE)-VLOOKUP(H484,Matrix!B:X,11,FALSE),"")</f>
        <v/>
      </c>
      <c r="M484" s="94" t="str">
        <f>IFERROR(VLOOKUP(F484,Matrix!B:H,7,FALSE)-VLOOKUP(H484,Matrix!B:H,7,FALSE),"")</f>
        <v/>
      </c>
      <c r="N484" s="95" t="str">
        <f>IFERROR(VLOOKUP(F484,Matrix!B:E,2,FALSE)-VLOOKUP(H484,Matrix!B:E,2,FALSE),"")</f>
        <v/>
      </c>
      <c r="O484" s="96" t="str">
        <f>IFERROR(VLOOKUP(F484,Matrix!B:X,14,FALSE)-VLOOKUP(H484,Matrix!B:X,14,FALSE),"")</f>
        <v/>
      </c>
      <c r="P484" s="96" t="str">
        <f>IFERROR(VLOOKUP(F484,Matrix!B:X,15,FALSE)-VLOOKUP(H484,Matrix!B:X,15,FALSE),"")</f>
        <v/>
      </c>
      <c r="Q484" s="97">
        <f t="shared" si="30"/>
        <v>0</v>
      </c>
      <c r="R484" s="97" t="str">
        <f>IFERROR(VLOOKUP(E484&amp;F484,Data!A:F,6,FALSE),"")</f>
        <v/>
      </c>
      <c r="S484" s="98">
        <f t="shared" si="31"/>
        <v>0</v>
      </c>
      <c r="T484" s="97" t="str">
        <f>IFERROR(VLOOKUP(E484&amp;H484,Data!A:F,6,FALSE),"")</f>
        <v/>
      </c>
    </row>
    <row r="485" spans="1:20" x14ac:dyDescent="0.25">
      <c r="A485" s="91" t="str">
        <f>IFERROR(AVERAGE(VLOOKUP(F485,Matrix!B:D,2,FALSE),VLOOKUP(H485,Matrix!B:D,3,FALSE)),"")</f>
        <v/>
      </c>
      <c r="B485" s="91" t="str">
        <f>IFERROR(AVERAGE(VLOOKUP(H485,Matrix!B:D,2,FALSE),VLOOKUP(F485,Matrix!B:D,3,FALSE)),"")</f>
        <v/>
      </c>
      <c r="C485" s="79">
        <f t="shared" si="29"/>
        <v>0</v>
      </c>
      <c r="D485" s="92" t="str">
        <f t="shared" si="28"/>
        <v/>
      </c>
      <c r="E485"/>
      <c r="F485"/>
      <c r="G485"/>
      <c r="H485"/>
      <c r="I485"/>
      <c r="J485"/>
      <c r="K485"/>
      <c r="L485" s="93" t="str">
        <f>IFERROR(VLOOKUP(F485,Matrix!B:X,11,FALSE)-VLOOKUP(H485,Matrix!B:X,11,FALSE),"")</f>
        <v/>
      </c>
      <c r="M485" s="94" t="str">
        <f>IFERROR(VLOOKUP(F485,Matrix!B:H,7,FALSE)-VLOOKUP(H485,Matrix!B:H,7,FALSE),"")</f>
        <v/>
      </c>
      <c r="N485" s="95" t="str">
        <f>IFERROR(VLOOKUP(F485,Matrix!B:E,2,FALSE)-VLOOKUP(H485,Matrix!B:E,2,FALSE),"")</f>
        <v/>
      </c>
      <c r="O485" s="96" t="str">
        <f>IFERROR(VLOOKUP(F485,Matrix!B:X,14,FALSE)-VLOOKUP(H485,Matrix!B:X,14,FALSE),"")</f>
        <v/>
      </c>
      <c r="P485" s="96" t="str">
        <f>IFERROR(VLOOKUP(F485,Matrix!B:X,15,FALSE)-VLOOKUP(H485,Matrix!B:X,15,FALSE),"")</f>
        <v/>
      </c>
      <c r="Q485" s="97">
        <f t="shared" si="30"/>
        <v>0</v>
      </c>
      <c r="R485" s="97" t="str">
        <f>IFERROR(VLOOKUP(E485&amp;F485,Data!A:F,6,FALSE),"")</f>
        <v/>
      </c>
      <c r="S485" s="98">
        <f t="shared" si="31"/>
        <v>0</v>
      </c>
      <c r="T485" s="97" t="str">
        <f>IFERROR(VLOOKUP(E485&amp;H485,Data!A:F,6,FALSE),"")</f>
        <v/>
      </c>
    </row>
    <row r="486" spans="1:20" x14ac:dyDescent="0.25">
      <c r="A486" s="91" t="str">
        <f>IFERROR(AVERAGE(VLOOKUP(F486,Matrix!B:D,2,FALSE),VLOOKUP(H486,Matrix!B:D,3,FALSE)),"")</f>
        <v/>
      </c>
      <c r="B486" s="91" t="str">
        <f>IFERROR(AVERAGE(VLOOKUP(H486,Matrix!B:D,2,FALSE),VLOOKUP(F486,Matrix!B:D,3,FALSE)),"")</f>
        <v/>
      </c>
      <c r="C486" s="79">
        <f t="shared" si="29"/>
        <v>0</v>
      </c>
      <c r="D486" s="92" t="str">
        <f t="shared" si="28"/>
        <v/>
      </c>
      <c r="E486"/>
      <c r="F486"/>
      <c r="G486"/>
      <c r="H486"/>
      <c r="I486"/>
      <c r="J486"/>
      <c r="K486"/>
      <c r="L486" s="93" t="str">
        <f>IFERROR(VLOOKUP(F486,Matrix!B:X,11,FALSE)-VLOOKUP(H486,Matrix!B:X,11,FALSE),"")</f>
        <v/>
      </c>
      <c r="M486" s="94" t="str">
        <f>IFERROR(VLOOKUP(F486,Matrix!B:H,7,FALSE)-VLOOKUP(H486,Matrix!B:H,7,FALSE),"")</f>
        <v/>
      </c>
      <c r="N486" s="95" t="str">
        <f>IFERROR(VLOOKUP(F486,Matrix!B:E,2,FALSE)-VLOOKUP(H486,Matrix!B:E,2,FALSE),"")</f>
        <v/>
      </c>
      <c r="O486" s="96" t="str">
        <f>IFERROR(VLOOKUP(F486,Matrix!B:X,14,FALSE)-VLOOKUP(H486,Matrix!B:X,14,FALSE),"")</f>
        <v/>
      </c>
      <c r="P486" s="96" t="str">
        <f>IFERROR(VLOOKUP(F486,Matrix!B:X,15,FALSE)-VLOOKUP(H486,Matrix!B:X,15,FALSE),"")</f>
        <v/>
      </c>
      <c r="Q486" s="97">
        <f t="shared" si="30"/>
        <v>0</v>
      </c>
      <c r="R486" s="97" t="str">
        <f>IFERROR(VLOOKUP(E486&amp;F486,Data!A:F,6,FALSE),"")</f>
        <v/>
      </c>
      <c r="S486" s="98">
        <f t="shared" si="31"/>
        <v>0</v>
      </c>
      <c r="T486" s="97" t="str">
        <f>IFERROR(VLOOKUP(E486&amp;H486,Data!A:F,6,FALSE),"")</f>
        <v/>
      </c>
    </row>
    <row r="487" spans="1:20" x14ac:dyDescent="0.25">
      <c r="A487" s="91" t="str">
        <f>IFERROR(AVERAGE(VLOOKUP(F487,Matrix!B:D,2,FALSE),VLOOKUP(H487,Matrix!B:D,3,FALSE)),"")</f>
        <v/>
      </c>
      <c r="B487" s="91" t="str">
        <f>IFERROR(AVERAGE(VLOOKUP(H487,Matrix!B:D,2,FALSE),VLOOKUP(F487,Matrix!B:D,3,FALSE)),"")</f>
        <v/>
      </c>
      <c r="C487" s="79">
        <f t="shared" si="29"/>
        <v>0</v>
      </c>
      <c r="D487" s="92" t="str">
        <f t="shared" si="28"/>
        <v/>
      </c>
      <c r="E487"/>
      <c r="F487"/>
      <c r="G487"/>
      <c r="H487"/>
      <c r="I487"/>
      <c r="J487"/>
      <c r="K487"/>
      <c r="L487" s="93" t="str">
        <f>IFERROR(VLOOKUP(F487,Matrix!B:X,11,FALSE)-VLOOKUP(H487,Matrix!B:X,11,FALSE),"")</f>
        <v/>
      </c>
      <c r="M487" s="94" t="str">
        <f>IFERROR(VLOOKUP(F487,Matrix!B:H,7,FALSE)-VLOOKUP(H487,Matrix!B:H,7,FALSE),"")</f>
        <v/>
      </c>
      <c r="N487" s="95" t="str">
        <f>IFERROR(VLOOKUP(F487,Matrix!B:E,2,FALSE)-VLOOKUP(H487,Matrix!B:E,2,FALSE),"")</f>
        <v/>
      </c>
      <c r="O487" s="96" t="str">
        <f>IFERROR(VLOOKUP(F487,Matrix!B:X,14,FALSE)-VLOOKUP(H487,Matrix!B:X,14,FALSE),"")</f>
        <v/>
      </c>
      <c r="P487" s="96" t="str">
        <f>IFERROR(VLOOKUP(F487,Matrix!B:X,15,FALSE)-VLOOKUP(H487,Matrix!B:X,15,FALSE),"")</f>
        <v/>
      </c>
      <c r="Q487" s="97">
        <f t="shared" si="30"/>
        <v>0</v>
      </c>
      <c r="R487" s="97" t="str">
        <f>IFERROR(VLOOKUP(E487&amp;F487,Data!A:F,6,FALSE),"")</f>
        <v/>
      </c>
      <c r="S487" s="98">
        <f t="shared" si="31"/>
        <v>0</v>
      </c>
      <c r="T487" s="97" t="str">
        <f>IFERROR(VLOOKUP(E487&amp;H487,Data!A:F,6,FALSE),"")</f>
        <v/>
      </c>
    </row>
    <row r="488" spans="1:20" x14ac:dyDescent="0.25">
      <c r="A488" s="91" t="str">
        <f>IFERROR(AVERAGE(VLOOKUP(F488,Matrix!B:D,2,FALSE),VLOOKUP(H488,Matrix!B:D,3,FALSE)),"")</f>
        <v/>
      </c>
      <c r="B488" s="91" t="str">
        <f>IFERROR(AVERAGE(VLOOKUP(H488,Matrix!B:D,2,FALSE),VLOOKUP(F488,Matrix!B:D,3,FALSE)),"")</f>
        <v/>
      </c>
      <c r="C488" s="79">
        <f t="shared" si="29"/>
        <v>0</v>
      </c>
      <c r="D488" s="92" t="str">
        <f t="shared" si="28"/>
        <v/>
      </c>
      <c r="E488"/>
      <c r="F488"/>
      <c r="G488"/>
      <c r="H488"/>
      <c r="I488"/>
      <c r="J488"/>
      <c r="K488"/>
      <c r="L488" s="93" t="str">
        <f>IFERROR(VLOOKUP(F488,Matrix!B:X,11,FALSE)-VLOOKUP(H488,Matrix!B:X,11,FALSE),"")</f>
        <v/>
      </c>
      <c r="M488" s="94" t="str">
        <f>IFERROR(VLOOKUP(F488,Matrix!B:H,7,FALSE)-VLOOKUP(H488,Matrix!B:H,7,FALSE),"")</f>
        <v/>
      </c>
      <c r="N488" s="95" t="str">
        <f>IFERROR(VLOOKUP(F488,Matrix!B:E,2,FALSE)-VLOOKUP(H488,Matrix!B:E,2,FALSE),"")</f>
        <v/>
      </c>
      <c r="O488" s="96" t="str">
        <f>IFERROR(VLOOKUP(F488,Matrix!B:X,14,FALSE)-VLOOKUP(H488,Matrix!B:X,14,FALSE),"")</f>
        <v/>
      </c>
      <c r="P488" s="96" t="str">
        <f>IFERROR(VLOOKUP(F488,Matrix!B:X,15,FALSE)-VLOOKUP(H488,Matrix!B:X,15,FALSE),"")</f>
        <v/>
      </c>
      <c r="Q488" s="97">
        <f t="shared" si="30"/>
        <v>0</v>
      </c>
      <c r="R488" s="97" t="str">
        <f>IFERROR(VLOOKUP(E488&amp;F488,Data!A:F,6,FALSE),"")</f>
        <v/>
      </c>
      <c r="S488" s="98">
        <f t="shared" si="31"/>
        <v>0</v>
      </c>
      <c r="T488" s="97" t="str">
        <f>IFERROR(VLOOKUP(E488&amp;H488,Data!A:F,6,FALSE),"")</f>
        <v/>
      </c>
    </row>
    <row r="489" spans="1:20" x14ac:dyDescent="0.25">
      <c r="A489" s="91" t="str">
        <f>IFERROR(AVERAGE(VLOOKUP(F489,Matrix!B:D,2,FALSE),VLOOKUP(H489,Matrix!B:D,3,FALSE)),"")</f>
        <v/>
      </c>
      <c r="B489" s="91" t="str">
        <f>IFERROR(AVERAGE(VLOOKUP(H489,Matrix!B:D,2,FALSE),VLOOKUP(F489,Matrix!B:D,3,FALSE)),"")</f>
        <v/>
      </c>
      <c r="C489" s="79">
        <f t="shared" si="29"/>
        <v>0</v>
      </c>
      <c r="D489" s="92" t="str">
        <f t="shared" si="28"/>
        <v/>
      </c>
      <c r="E489"/>
      <c r="F489"/>
      <c r="G489"/>
      <c r="H489"/>
      <c r="I489"/>
      <c r="J489"/>
      <c r="K489"/>
      <c r="L489" s="93" t="str">
        <f>IFERROR(VLOOKUP(F489,Matrix!B:X,11,FALSE)-VLOOKUP(H489,Matrix!B:X,11,FALSE),"")</f>
        <v/>
      </c>
      <c r="M489" s="94" t="str">
        <f>IFERROR(VLOOKUP(F489,Matrix!B:H,7,FALSE)-VLOOKUP(H489,Matrix!B:H,7,FALSE),"")</f>
        <v/>
      </c>
      <c r="N489" s="95" t="str">
        <f>IFERROR(VLOOKUP(F489,Matrix!B:E,2,FALSE)-VLOOKUP(H489,Matrix!B:E,2,FALSE),"")</f>
        <v/>
      </c>
      <c r="O489" s="96" t="str">
        <f>IFERROR(VLOOKUP(F489,Matrix!B:X,14,FALSE)-VLOOKUP(H489,Matrix!B:X,14,FALSE),"")</f>
        <v/>
      </c>
      <c r="P489" s="96" t="str">
        <f>IFERROR(VLOOKUP(F489,Matrix!B:X,15,FALSE)-VLOOKUP(H489,Matrix!B:X,15,FALSE),"")</f>
        <v/>
      </c>
      <c r="Q489" s="97">
        <f t="shared" si="30"/>
        <v>0</v>
      </c>
      <c r="R489" s="97" t="str">
        <f>IFERROR(VLOOKUP(E489&amp;F489,Data!A:F,6,FALSE),"")</f>
        <v/>
      </c>
      <c r="S489" s="98">
        <f t="shared" si="31"/>
        <v>0</v>
      </c>
      <c r="T489" s="97" t="str">
        <f>IFERROR(VLOOKUP(E489&amp;H489,Data!A:F,6,FALSE),"")</f>
        <v/>
      </c>
    </row>
    <row r="490" spans="1:20" x14ac:dyDescent="0.25">
      <c r="A490" s="91" t="str">
        <f>IFERROR(AVERAGE(VLOOKUP(F490,Matrix!B:D,2,FALSE),VLOOKUP(H490,Matrix!B:D,3,FALSE)),"")</f>
        <v/>
      </c>
      <c r="B490" s="91" t="str">
        <f>IFERROR(AVERAGE(VLOOKUP(H490,Matrix!B:D,2,FALSE),VLOOKUP(F490,Matrix!B:D,3,FALSE)),"")</f>
        <v/>
      </c>
      <c r="C490" s="79">
        <f t="shared" si="29"/>
        <v>0</v>
      </c>
      <c r="D490" s="92" t="str">
        <f t="shared" si="28"/>
        <v/>
      </c>
      <c r="E490"/>
      <c r="F490"/>
      <c r="G490"/>
      <c r="H490"/>
      <c r="I490"/>
      <c r="J490"/>
      <c r="K490"/>
      <c r="L490" s="93" t="str">
        <f>IFERROR(VLOOKUP(F490,Matrix!B:X,11,FALSE)-VLOOKUP(H490,Matrix!B:X,11,FALSE),"")</f>
        <v/>
      </c>
      <c r="M490" s="94" t="str">
        <f>IFERROR(VLOOKUP(F490,Matrix!B:H,7,FALSE)-VLOOKUP(H490,Matrix!B:H,7,FALSE),"")</f>
        <v/>
      </c>
      <c r="N490" s="95" t="str">
        <f>IFERROR(VLOOKUP(F490,Matrix!B:E,2,FALSE)-VLOOKUP(H490,Matrix!B:E,2,FALSE),"")</f>
        <v/>
      </c>
      <c r="O490" s="96" t="str">
        <f>IFERROR(VLOOKUP(F490,Matrix!B:X,14,FALSE)-VLOOKUP(H490,Matrix!B:X,14,FALSE),"")</f>
        <v/>
      </c>
      <c r="P490" s="96" t="str">
        <f>IFERROR(VLOOKUP(F490,Matrix!B:X,15,FALSE)-VLOOKUP(H490,Matrix!B:X,15,FALSE),"")</f>
        <v/>
      </c>
      <c r="Q490" s="97">
        <f t="shared" si="30"/>
        <v>0</v>
      </c>
      <c r="R490" s="97" t="str">
        <f>IFERROR(VLOOKUP(E490&amp;F490,Data!A:F,6,FALSE),"")</f>
        <v/>
      </c>
      <c r="S490" s="98">
        <f t="shared" si="31"/>
        <v>0</v>
      </c>
      <c r="T490" s="97" t="str">
        <f>IFERROR(VLOOKUP(E490&amp;H490,Data!A:F,6,FALSE),"")</f>
        <v/>
      </c>
    </row>
    <row r="491" spans="1:20" x14ac:dyDescent="0.25">
      <c r="A491" s="91" t="str">
        <f>IFERROR(AVERAGE(VLOOKUP(F491,Matrix!B:D,2,FALSE),VLOOKUP(H491,Matrix!B:D,3,FALSE)),"")</f>
        <v/>
      </c>
      <c r="B491" s="91" t="str">
        <f>IFERROR(AVERAGE(VLOOKUP(H491,Matrix!B:D,2,FALSE),VLOOKUP(F491,Matrix!B:D,3,FALSE)),"")</f>
        <v/>
      </c>
      <c r="C491" s="79">
        <f t="shared" si="29"/>
        <v>0</v>
      </c>
      <c r="D491" s="92" t="str">
        <f t="shared" si="28"/>
        <v/>
      </c>
      <c r="E491"/>
      <c r="F491"/>
      <c r="G491"/>
      <c r="H491"/>
      <c r="I491"/>
      <c r="J491"/>
      <c r="K491"/>
      <c r="L491" s="93" t="str">
        <f>IFERROR(VLOOKUP(F491,Matrix!B:X,11,FALSE)-VLOOKUP(H491,Matrix!B:X,11,FALSE),"")</f>
        <v/>
      </c>
      <c r="M491" s="94" t="str">
        <f>IFERROR(VLOOKUP(F491,Matrix!B:H,7,FALSE)-VLOOKUP(H491,Matrix!B:H,7,FALSE),"")</f>
        <v/>
      </c>
      <c r="N491" s="95" t="str">
        <f>IFERROR(VLOOKUP(F491,Matrix!B:E,2,FALSE)-VLOOKUP(H491,Matrix!B:E,2,FALSE),"")</f>
        <v/>
      </c>
      <c r="O491" s="96" t="str">
        <f>IFERROR(VLOOKUP(F491,Matrix!B:X,14,FALSE)-VLOOKUP(H491,Matrix!B:X,14,FALSE),"")</f>
        <v/>
      </c>
      <c r="P491" s="96" t="str">
        <f>IFERROR(VLOOKUP(F491,Matrix!B:X,15,FALSE)-VLOOKUP(H491,Matrix!B:X,15,FALSE),"")</f>
        <v/>
      </c>
      <c r="Q491" s="97">
        <f t="shared" si="30"/>
        <v>0</v>
      </c>
      <c r="R491" s="97" t="str">
        <f>IFERROR(VLOOKUP(E491&amp;F491,Data!A:F,6,FALSE),"")</f>
        <v/>
      </c>
      <c r="S491" s="98">
        <f t="shared" si="31"/>
        <v>0</v>
      </c>
      <c r="T491" s="97" t="str">
        <f>IFERROR(VLOOKUP(E491&amp;H491,Data!A:F,6,FALSE),"")</f>
        <v/>
      </c>
    </row>
    <row r="492" spans="1:20" x14ac:dyDescent="0.25">
      <c r="A492" s="91" t="str">
        <f>IFERROR(AVERAGE(VLOOKUP(F492,Matrix!B:D,2,FALSE),VLOOKUP(H492,Matrix!B:D,3,FALSE)),"")</f>
        <v/>
      </c>
      <c r="B492" s="91" t="str">
        <f>IFERROR(AVERAGE(VLOOKUP(H492,Matrix!B:D,2,FALSE),VLOOKUP(F492,Matrix!B:D,3,FALSE)),"")</f>
        <v/>
      </c>
      <c r="C492" s="79">
        <f t="shared" si="29"/>
        <v>0</v>
      </c>
      <c r="D492" s="92" t="str">
        <f t="shared" si="28"/>
        <v/>
      </c>
      <c r="E492"/>
      <c r="F492"/>
      <c r="G492"/>
      <c r="H492"/>
      <c r="I492"/>
      <c r="J492"/>
      <c r="K492"/>
      <c r="L492" s="93" t="str">
        <f>IFERROR(VLOOKUP(F492,Matrix!B:X,11,FALSE)-VLOOKUP(H492,Matrix!B:X,11,FALSE),"")</f>
        <v/>
      </c>
      <c r="M492" s="94" t="str">
        <f>IFERROR(VLOOKUP(F492,Matrix!B:H,7,FALSE)-VLOOKUP(H492,Matrix!B:H,7,FALSE),"")</f>
        <v/>
      </c>
      <c r="N492" s="95" t="str">
        <f>IFERROR(VLOOKUP(F492,Matrix!B:E,2,FALSE)-VLOOKUP(H492,Matrix!B:E,2,FALSE),"")</f>
        <v/>
      </c>
      <c r="O492" s="96" t="str">
        <f>IFERROR(VLOOKUP(F492,Matrix!B:X,14,FALSE)-VLOOKUP(H492,Matrix!B:X,14,FALSE),"")</f>
        <v/>
      </c>
      <c r="P492" s="96" t="str">
        <f>IFERROR(VLOOKUP(F492,Matrix!B:X,15,FALSE)-VLOOKUP(H492,Matrix!B:X,15,FALSE),"")</f>
        <v/>
      </c>
      <c r="Q492" s="97">
        <f t="shared" si="30"/>
        <v>0</v>
      </c>
      <c r="R492" s="97" t="str">
        <f>IFERROR(VLOOKUP(E492&amp;F492,Data!A:F,6,FALSE),"")</f>
        <v/>
      </c>
      <c r="S492" s="98">
        <f t="shared" si="31"/>
        <v>0</v>
      </c>
      <c r="T492" s="97" t="str">
        <f>IFERROR(VLOOKUP(E492&amp;H492,Data!A:F,6,FALSE),"")</f>
        <v/>
      </c>
    </row>
    <row r="493" spans="1:20" x14ac:dyDescent="0.25">
      <c r="A493" s="91" t="str">
        <f>IFERROR(AVERAGE(VLOOKUP(F493,Matrix!B:D,2,FALSE),VLOOKUP(H493,Matrix!B:D,3,FALSE)),"")</f>
        <v/>
      </c>
      <c r="B493" s="91" t="str">
        <f>IFERROR(AVERAGE(VLOOKUP(H493,Matrix!B:D,2,FALSE),VLOOKUP(F493,Matrix!B:D,3,FALSE)),"")</f>
        <v/>
      </c>
      <c r="C493" s="79">
        <f t="shared" si="29"/>
        <v>0</v>
      </c>
      <c r="D493" s="92" t="str">
        <f t="shared" si="28"/>
        <v/>
      </c>
      <c r="E493"/>
      <c r="F493"/>
      <c r="G493"/>
      <c r="H493"/>
      <c r="I493"/>
      <c r="J493"/>
      <c r="K493"/>
      <c r="L493" s="93" t="str">
        <f>IFERROR(VLOOKUP(F493,Matrix!B:X,11,FALSE)-VLOOKUP(H493,Matrix!B:X,11,FALSE),"")</f>
        <v/>
      </c>
      <c r="M493" s="94" t="str">
        <f>IFERROR(VLOOKUP(F493,Matrix!B:H,7,FALSE)-VLOOKUP(H493,Matrix!B:H,7,FALSE),"")</f>
        <v/>
      </c>
      <c r="N493" s="95" t="str">
        <f>IFERROR(VLOOKUP(F493,Matrix!B:E,2,FALSE)-VLOOKUP(H493,Matrix!B:E,2,FALSE),"")</f>
        <v/>
      </c>
      <c r="O493" s="96" t="str">
        <f>IFERROR(VLOOKUP(F493,Matrix!B:X,14,FALSE)-VLOOKUP(H493,Matrix!B:X,14,FALSE),"")</f>
        <v/>
      </c>
      <c r="P493" s="96" t="str">
        <f>IFERROR(VLOOKUP(F493,Matrix!B:X,15,FALSE)-VLOOKUP(H493,Matrix!B:X,15,FALSE),"")</f>
        <v/>
      </c>
      <c r="Q493" s="97">
        <f t="shared" si="30"/>
        <v>0</v>
      </c>
      <c r="R493" s="97" t="str">
        <f>IFERROR(VLOOKUP(E493&amp;F493,Data!A:F,6,FALSE),"")</f>
        <v/>
      </c>
      <c r="S493" s="98">
        <f t="shared" si="31"/>
        <v>0</v>
      </c>
      <c r="T493" s="97" t="str">
        <f>IFERROR(VLOOKUP(E493&amp;H493,Data!A:F,6,FALSE),"")</f>
        <v/>
      </c>
    </row>
    <row r="494" spans="1:20" x14ac:dyDescent="0.25">
      <c r="A494" s="91" t="str">
        <f>IFERROR(AVERAGE(VLOOKUP(F494,Matrix!B:D,2,FALSE),VLOOKUP(H494,Matrix!B:D,3,FALSE)),"")</f>
        <v/>
      </c>
      <c r="B494" s="91" t="str">
        <f>IFERROR(AVERAGE(VLOOKUP(H494,Matrix!B:D,2,FALSE),VLOOKUP(F494,Matrix!B:D,3,FALSE)),"")</f>
        <v/>
      </c>
      <c r="C494" s="79">
        <f t="shared" si="29"/>
        <v>0</v>
      </c>
      <c r="D494" s="92" t="str">
        <f t="shared" si="28"/>
        <v/>
      </c>
      <c r="E494"/>
      <c r="F494"/>
      <c r="G494"/>
      <c r="H494"/>
      <c r="I494"/>
      <c r="J494"/>
      <c r="K494"/>
      <c r="L494" s="93" t="str">
        <f>IFERROR(VLOOKUP(F494,Matrix!B:X,11,FALSE)-VLOOKUP(H494,Matrix!B:X,11,FALSE),"")</f>
        <v/>
      </c>
      <c r="M494" s="94" t="str">
        <f>IFERROR(VLOOKUP(F494,Matrix!B:H,7,FALSE)-VLOOKUP(H494,Matrix!B:H,7,FALSE),"")</f>
        <v/>
      </c>
      <c r="N494" s="95" t="str">
        <f>IFERROR(VLOOKUP(F494,Matrix!B:E,2,FALSE)-VLOOKUP(H494,Matrix!B:E,2,FALSE),"")</f>
        <v/>
      </c>
      <c r="O494" s="96" t="str">
        <f>IFERROR(VLOOKUP(F494,Matrix!B:X,14,FALSE)-VLOOKUP(H494,Matrix!B:X,14,FALSE),"")</f>
        <v/>
      </c>
      <c r="P494" s="96" t="str">
        <f>IFERROR(VLOOKUP(F494,Matrix!B:X,15,FALSE)-VLOOKUP(H494,Matrix!B:X,15,FALSE),"")</f>
        <v/>
      </c>
      <c r="Q494" s="97">
        <f t="shared" si="30"/>
        <v>0</v>
      </c>
      <c r="R494" s="97" t="str">
        <f>IFERROR(VLOOKUP(E494&amp;F494,Data!A:F,6,FALSE),"")</f>
        <v/>
      </c>
      <c r="S494" s="98">
        <f t="shared" si="31"/>
        <v>0</v>
      </c>
      <c r="T494" s="97" t="str">
        <f>IFERROR(VLOOKUP(E494&amp;H494,Data!A:F,6,FALSE),"")</f>
        <v/>
      </c>
    </row>
    <row r="495" spans="1:20" x14ac:dyDescent="0.25">
      <c r="A495" s="91" t="str">
        <f>IFERROR(AVERAGE(VLOOKUP(F495,Matrix!B:D,2,FALSE),VLOOKUP(H495,Matrix!B:D,3,FALSE)),"")</f>
        <v/>
      </c>
      <c r="B495" s="91" t="str">
        <f>IFERROR(AVERAGE(VLOOKUP(H495,Matrix!B:D,2,FALSE),VLOOKUP(F495,Matrix!B:D,3,FALSE)),"")</f>
        <v/>
      </c>
      <c r="C495" s="79">
        <f t="shared" si="29"/>
        <v>0</v>
      </c>
      <c r="D495" s="92" t="str">
        <f t="shared" si="28"/>
        <v/>
      </c>
      <c r="E495"/>
      <c r="F495"/>
      <c r="G495"/>
      <c r="H495"/>
      <c r="I495"/>
      <c r="J495"/>
      <c r="K495"/>
      <c r="L495" s="93" t="str">
        <f>IFERROR(VLOOKUP(F495,Matrix!B:X,11,FALSE)-VLOOKUP(H495,Matrix!B:X,11,FALSE),"")</f>
        <v/>
      </c>
      <c r="M495" s="94" t="str">
        <f>IFERROR(VLOOKUP(F495,Matrix!B:H,7,FALSE)-VLOOKUP(H495,Matrix!B:H,7,FALSE),"")</f>
        <v/>
      </c>
      <c r="N495" s="95" t="str">
        <f>IFERROR(VLOOKUP(F495,Matrix!B:E,2,FALSE)-VLOOKUP(H495,Matrix!B:E,2,FALSE),"")</f>
        <v/>
      </c>
      <c r="O495" s="96" t="str">
        <f>IFERROR(VLOOKUP(F495,Matrix!B:X,14,FALSE)-VLOOKUP(H495,Matrix!B:X,14,FALSE),"")</f>
        <v/>
      </c>
      <c r="P495" s="96" t="str">
        <f>IFERROR(VLOOKUP(F495,Matrix!B:X,15,FALSE)-VLOOKUP(H495,Matrix!B:X,15,FALSE),"")</f>
        <v/>
      </c>
      <c r="Q495" s="97">
        <f t="shared" si="30"/>
        <v>0</v>
      </c>
      <c r="R495" s="97" t="str">
        <f>IFERROR(VLOOKUP(E495&amp;F495,Data!A:F,6,FALSE),"")</f>
        <v/>
      </c>
      <c r="S495" s="98">
        <f t="shared" si="31"/>
        <v>0</v>
      </c>
      <c r="T495" s="97" t="str">
        <f>IFERROR(VLOOKUP(E495&amp;H495,Data!A:F,6,FALSE),"")</f>
        <v/>
      </c>
    </row>
    <row r="496" spans="1:20" x14ac:dyDescent="0.25">
      <c r="A496" s="91" t="str">
        <f>IFERROR(AVERAGE(VLOOKUP(F496,Matrix!B:D,2,FALSE),VLOOKUP(H496,Matrix!B:D,3,FALSE)),"")</f>
        <v/>
      </c>
      <c r="B496" s="91" t="str">
        <f>IFERROR(AVERAGE(VLOOKUP(H496,Matrix!B:D,2,FALSE),VLOOKUP(F496,Matrix!B:D,3,FALSE)),"")</f>
        <v/>
      </c>
      <c r="C496" s="79">
        <f t="shared" si="29"/>
        <v>0</v>
      </c>
      <c r="D496" s="92" t="str">
        <f t="shared" si="28"/>
        <v/>
      </c>
      <c r="E496"/>
      <c r="F496"/>
      <c r="G496"/>
      <c r="H496"/>
      <c r="I496"/>
      <c r="J496"/>
      <c r="K496"/>
      <c r="L496" s="93" t="str">
        <f>IFERROR(VLOOKUP(F496,Matrix!B:X,11,FALSE)-VLOOKUP(H496,Matrix!B:X,11,FALSE),"")</f>
        <v/>
      </c>
      <c r="M496" s="94" t="str">
        <f>IFERROR(VLOOKUP(F496,Matrix!B:H,7,FALSE)-VLOOKUP(H496,Matrix!B:H,7,FALSE),"")</f>
        <v/>
      </c>
      <c r="N496" s="95" t="str">
        <f>IFERROR(VLOOKUP(F496,Matrix!B:E,2,FALSE)-VLOOKUP(H496,Matrix!B:E,2,FALSE),"")</f>
        <v/>
      </c>
      <c r="O496" s="96" t="str">
        <f>IFERROR(VLOOKUP(F496,Matrix!B:X,14,FALSE)-VLOOKUP(H496,Matrix!B:X,14,FALSE),"")</f>
        <v/>
      </c>
      <c r="P496" s="96" t="str">
        <f>IFERROR(VLOOKUP(F496,Matrix!B:X,15,FALSE)-VLOOKUP(H496,Matrix!B:X,15,FALSE),"")</f>
        <v/>
      </c>
      <c r="Q496" s="97">
        <f t="shared" si="30"/>
        <v>0</v>
      </c>
      <c r="R496" s="97" t="str">
        <f>IFERROR(VLOOKUP(E496&amp;F496,Data!A:F,6,FALSE),"")</f>
        <v/>
      </c>
      <c r="S496" s="98">
        <f t="shared" si="31"/>
        <v>0</v>
      </c>
      <c r="T496" s="97" t="str">
        <f>IFERROR(VLOOKUP(E496&amp;H496,Data!A:F,6,FALSE),"")</f>
        <v/>
      </c>
    </row>
    <row r="497" spans="1:20" x14ac:dyDescent="0.25">
      <c r="A497" s="91" t="str">
        <f>IFERROR(AVERAGE(VLOOKUP(F497,Matrix!B:D,2,FALSE),VLOOKUP(H497,Matrix!B:D,3,FALSE)),"")</f>
        <v/>
      </c>
      <c r="B497" s="91" t="str">
        <f>IFERROR(AVERAGE(VLOOKUP(H497,Matrix!B:D,2,FALSE),VLOOKUP(F497,Matrix!B:D,3,FALSE)),"")</f>
        <v/>
      </c>
      <c r="C497" s="79">
        <f t="shared" si="29"/>
        <v>0</v>
      </c>
      <c r="D497" s="92" t="str">
        <f t="shared" si="28"/>
        <v/>
      </c>
      <c r="E497"/>
      <c r="F497"/>
      <c r="G497"/>
      <c r="H497"/>
      <c r="I497"/>
      <c r="J497"/>
      <c r="K497"/>
      <c r="L497" s="93" t="str">
        <f>IFERROR(VLOOKUP(F497,Matrix!B:X,11,FALSE)-VLOOKUP(H497,Matrix!B:X,11,FALSE),"")</f>
        <v/>
      </c>
      <c r="M497" s="94" t="str">
        <f>IFERROR(VLOOKUP(F497,Matrix!B:H,7,FALSE)-VLOOKUP(H497,Matrix!B:H,7,FALSE),"")</f>
        <v/>
      </c>
      <c r="N497" s="95" t="str">
        <f>IFERROR(VLOOKUP(F497,Matrix!B:E,2,FALSE)-VLOOKUP(H497,Matrix!B:E,2,FALSE),"")</f>
        <v/>
      </c>
      <c r="O497" s="96" t="str">
        <f>IFERROR(VLOOKUP(F497,Matrix!B:X,14,FALSE)-VLOOKUP(H497,Matrix!B:X,14,FALSE),"")</f>
        <v/>
      </c>
      <c r="P497" s="96" t="str">
        <f>IFERROR(VLOOKUP(F497,Matrix!B:X,15,FALSE)-VLOOKUP(H497,Matrix!B:X,15,FALSE),"")</f>
        <v/>
      </c>
      <c r="Q497" s="97">
        <f t="shared" si="30"/>
        <v>0</v>
      </c>
      <c r="R497" s="97" t="str">
        <f>IFERROR(VLOOKUP(E497&amp;F497,Data!A:F,6,FALSE),"")</f>
        <v/>
      </c>
      <c r="S497" s="98">
        <f t="shared" si="31"/>
        <v>0</v>
      </c>
      <c r="T497" s="97" t="str">
        <f>IFERROR(VLOOKUP(E497&amp;H497,Data!A:F,6,FALSE),"")</f>
        <v/>
      </c>
    </row>
    <row r="498" spans="1:20" x14ac:dyDescent="0.25">
      <c r="A498" s="91" t="str">
        <f>IFERROR(AVERAGE(VLOOKUP(F498,Matrix!B:D,2,FALSE),VLOOKUP(H498,Matrix!B:D,3,FALSE)),"")</f>
        <v/>
      </c>
      <c r="B498" s="91" t="str">
        <f>IFERROR(AVERAGE(VLOOKUP(H498,Matrix!B:D,2,FALSE),VLOOKUP(F498,Matrix!B:D,3,FALSE)),"")</f>
        <v/>
      </c>
      <c r="C498" s="79">
        <f t="shared" si="29"/>
        <v>0</v>
      </c>
      <c r="D498" s="92" t="str">
        <f t="shared" si="28"/>
        <v/>
      </c>
      <c r="E498"/>
      <c r="F498"/>
      <c r="G498"/>
      <c r="H498"/>
      <c r="I498"/>
      <c r="J498"/>
      <c r="K498"/>
      <c r="L498" s="93" t="str">
        <f>IFERROR(VLOOKUP(F498,Matrix!B:X,11,FALSE)-VLOOKUP(H498,Matrix!B:X,11,FALSE),"")</f>
        <v/>
      </c>
      <c r="M498" s="94" t="str">
        <f>IFERROR(VLOOKUP(F498,Matrix!B:H,7,FALSE)-VLOOKUP(H498,Matrix!B:H,7,FALSE),"")</f>
        <v/>
      </c>
      <c r="N498" s="95" t="str">
        <f>IFERROR(VLOOKUP(F498,Matrix!B:E,2,FALSE)-VLOOKUP(H498,Matrix!B:E,2,FALSE),"")</f>
        <v/>
      </c>
      <c r="O498" s="96" t="str">
        <f>IFERROR(VLOOKUP(F498,Matrix!B:X,14,FALSE)-VLOOKUP(H498,Matrix!B:X,14,FALSE),"")</f>
        <v/>
      </c>
      <c r="P498" s="96" t="str">
        <f>IFERROR(VLOOKUP(F498,Matrix!B:X,15,FALSE)-VLOOKUP(H498,Matrix!B:X,15,FALSE),"")</f>
        <v/>
      </c>
      <c r="Q498" s="97">
        <f t="shared" si="30"/>
        <v>0</v>
      </c>
      <c r="R498" s="97" t="str">
        <f>IFERROR(VLOOKUP(E498&amp;F498,Data!A:F,6,FALSE),"")</f>
        <v/>
      </c>
      <c r="S498" s="98">
        <f t="shared" si="31"/>
        <v>0</v>
      </c>
      <c r="T498" s="97" t="str">
        <f>IFERROR(VLOOKUP(E498&amp;H498,Data!A:F,6,FALSE),"")</f>
        <v/>
      </c>
    </row>
    <row r="499" spans="1:20" x14ac:dyDescent="0.25">
      <c r="A499" s="91" t="str">
        <f>IFERROR(AVERAGE(VLOOKUP(F499,Matrix!B:D,2,FALSE),VLOOKUP(H499,Matrix!B:D,3,FALSE)),"")</f>
        <v/>
      </c>
      <c r="B499" s="91" t="str">
        <f>IFERROR(AVERAGE(VLOOKUP(H499,Matrix!B:D,2,FALSE),VLOOKUP(F499,Matrix!B:D,3,FALSE)),"")</f>
        <v/>
      </c>
      <c r="C499" s="79">
        <f t="shared" si="29"/>
        <v>0</v>
      </c>
      <c r="D499" s="92" t="str">
        <f t="shared" si="28"/>
        <v/>
      </c>
      <c r="E499"/>
      <c r="F499"/>
      <c r="G499"/>
      <c r="H499"/>
      <c r="I499"/>
      <c r="J499"/>
      <c r="K499"/>
      <c r="L499" s="93" t="str">
        <f>IFERROR(VLOOKUP(F499,Matrix!B:X,11,FALSE)-VLOOKUP(H499,Matrix!B:X,11,FALSE),"")</f>
        <v/>
      </c>
      <c r="M499" s="94" t="str">
        <f>IFERROR(VLOOKUP(F499,Matrix!B:H,7,FALSE)-VLOOKUP(H499,Matrix!B:H,7,FALSE),"")</f>
        <v/>
      </c>
      <c r="N499" s="95" t="str">
        <f>IFERROR(VLOOKUP(F499,Matrix!B:E,2,FALSE)-VLOOKUP(H499,Matrix!B:E,2,FALSE),"")</f>
        <v/>
      </c>
      <c r="O499" s="96" t="str">
        <f>IFERROR(VLOOKUP(F499,Matrix!B:X,14,FALSE)-VLOOKUP(H499,Matrix!B:X,14,FALSE),"")</f>
        <v/>
      </c>
      <c r="P499" s="96" t="str">
        <f>IFERROR(VLOOKUP(F499,Matrix!B:X,15,FALSE)-VLOOKUP(H499,Matrix!B:X,15,FALSE),"")</f>
        <v/>
      </c>
      <c r="Q499" s="97">
        <f t="shared" si="30"/>
        <v>0</v>
      </c>
      <c r="R499" s="97" t="str">
        <f>IFERROR(VLOOKUP(E499&amp;F499,Data!A:F,6,FALSE),"")</f>
        <v/>
      </c>
      <c r="S499" s="98">
        <f t="shared" si="31"/>
        <v>0</v>
      </c>
      <c r="T499" s="97" t="str">
        <f>IFERROR(VLOOKUP(E499&amp;H499,Data!A:F,6,FALSE),"")</f>
        <v/>
      </c>
    </row>
    <row r="500" spans="1:20" x14ac:dyDescent="0.25">
      <c r="A500" s="91" t="str">
        <f>IFERROR(AVERAGE(VLOOKUP(F500,Matrix!B:D,2,FALSE),VLOOKUP(H500,Matrix!B:D,3,FALSE)),"")</f>
        <v/>
      </c>
      <c r="B500" s="91" t="str">
        <f>IFERROR(AVERAGE(VLOOKUP(H500,Matrix!B:D,2,FALSE),VLOOKUP(F500,Matrix!B:D,3,FALSE)),"")</f>
        <v/>
      </c>
      <c r="C500" s="79">
        <f t="shared" si="29"/>
        <v>0</v>
      </c>
      <c r="D500" s="92" t="str">
        <f t="shared" si="28"/>
        <v/>
      </c>
      <c r="E500"/>
      <c r="F500"/>
      <c r="G500"/>
      <c r="H500"/>
      <c r="I500"/>
      <c r="J500"/>
      <c r="K500"/>
      <c r="L500" s="93" t="str">
        <f>IFERROR(VLOOKUP(F500,Matrix!B:X,11,FALSE)-VLOOKUP(H500,Matrix!B:X,11,FALSE),"")</f>
        <v/>
      </c>
      <c r="M500" s="94" t="str">
        <f>IFERROR(VLOOKUP(F500,Matrix!B:H,7,FALSE)-VLOOKUP(H500,Matrix!B:H,7,FALSE),"")</f>
        <v/>
      </c>
      <c r="N500" s="95" t="str">
        <f>IFERROR(VLOOKUP(F500,Matrix!B:E,2,FALSE)-VLOOKUP(H500,Matrix!B:E,2,FALSE),"")</f>
        <v/>
      </c>
      <c r="O500" s="96" t="str">
        <f>IFERROR(VLOOKUP(F500,Matrix!B:X,14,FALSE)-VLOOKUP(H500,Matrix!B:X,14,FALSE),"")</f>
        <v/>
      </c>
      <c r="P500" s="96" t="str">
        <f>IFERROR(VLOOKUP(F500,Matrix!B:X,15,FALSE)-VLOOKUP(H500,Matrix!B:X,15,FALSE),"")</f>
        <v/>
      </c>
      <c r="Q500" s="97">
        <f t="shared" si="30"/>
        <v>0</v>
      </c>
      <c r="R500" s="97" t="str">
        <f>IFERROR(VLOOKUP(E500&amp;F500,Data!A:F,6,FALSE),"")</f>
        <v/>
      </c>
      <c r="S500" s="98">
        <f t="shared" si="31"/>
        <v>0</v>
      </c>
      <c r="T500" s="97" t="str">
        <f>IFERROR(VLOOKUP(E500&amp;H500,Data!A:F,6,FALSE),"")</f>
        <v/>
      </c>
    </row>
    <row r="501" spans="1:20" x14ac:dyDescent="0.25">
      <c r="A501" s="91" t="str">
        <f>IFERROR(AVERAGE(VLOOKUP(F501,Matrix!B:D,2,FALSE),VLOOKUP(H501,Matrix!B:D,3,FALSE)),"")</f>
        <v/>
      </c>
      <c r="B501" s="91" t="str">
        <f>IFERROR(AVERAGE(VLOOKUP(H501,Matrix!B:D,2,FALSE),VLOOKUP(F501,Matrix!B:D,3,FALSE)),"")</f>
        <v/>
      </c>
      <c r="C501" s="79">
        <f t="shared" si="29"/>
        <v>0</v>
      </c>
      <c r="D501" s="92" t="str">
        <f t="shared" si="28"/>
        <v/>
      </c>
      <c r="E501"/>
      <c r="F501"/>
      <c r="G501"/>
      <c r="H501"/>
      <c r="I501"/>
      <c r="J501"/>
      <c r="K501"/>
      <c r="L501" s="93" t="str">
        <f>IFERROR(VLOOKUP(F501,Matrix!B:X,11,FALSE)-VLOOKUP(H501,Matrix!B:X,11,FALSE),"")</f>
        <v/>
      </c>
      <c r="M501" s="94" t="str">
        <f>IFERROR(VLOOKUP(F501,Matrix!B:H,7,FALSE)-VLOOKUP(H501,Matrix!B:H,7,FALSE),"")</f>
        <v/>
      </c>
      <c r="N501" s="95" t="str">
        <f>IFERROR(VLOOKUP(F501,Matrix!B:E,2,FALSE)-VLOOKUP(H501,Matrix!B:E,2,FALSE),"")</f>
        <v/>
      </c>
      <c r="O501" s="96" t="str">
        <f>IFERROR(VLOOKUP(F501,Matrix!B:X,14,FALSE)-VLOOKUP(H501,Matrix!B:X,14,FALSE),"")</f>
        <v/>
      </c>
      <c r="P501" s="96" t="str">
        <f>IFERROR(VLOOKUP(F501,Matrix!B:X,15,FALSE)-VLOOKUP(H501,Matrix!B:X,15,FALSE),"")</f>
        <v/>
      </c>
      <c r="Q501" s="97">
        <f t="shared" si="30"/>
        <v>0</v>
      </c>
      <c r="R501" s="97" t="str">
        <f>IFERROR(VLOOKUP(E501&amp;F501,Data!A:F,6,FALSE),"")</f>
        <v/>
      </c>
      <c r="S501" s="98">
        <f t="shared" si="31"/>
        <v>0</v>
      </c>
      <c r="T501" s="97" t="str">
        <f>IFERROR(VLOOKUP(E501&amp;H501,Data!A:F,6,FALSE),"")</f>
        <v/>
      </c>
    </row>
    <row r="502" spans="1:20" x14ac:dyDescent="0.25">
      <c r="A502" s="91" t="str">
        <f>IFERROR(AVERAGE(VLOOKUP(F502,Matrix!B:D,2,FALSE),VLOOKUP(H502,Matrix!B:D,3,FALSE)),"")</f>
        <v/>
      </c>
      <c r="B502" s="91" t="str">
        <f>IFERROR(AVERAGE(VLOOKUP(H502,Matrix!B:D,2,FALSE),VLOOKUP(F502,Matrix!B:D,3,FALSE)),"")</f>
        <v/>
      </c>
      <c r="C502" s="79">
        <f t="shared" si="29"/>
        <v>0</v>
      </c>
      <c r="D502" s="92" t="str">
        <f t="shared" si="28"/>
        <v/>
      </c>
      <c r="E502"/>
      <c r="F502"/>
      <c r="G502"/>
      <c r="H502"/>
      <c r="I502"/>
      <c r="J502"/>
      <c r="K502"/>
      <c r="L502" s="93" t="str">
        <f>IFERROR(VLOOKUP(F502,Matrix!B:X,11,FALSE)-VLOOKUP(H502,Matrix!B:X,11,FALSE),"")</f>
        <v/>
      </c>
      <c r="M502" s="94" t="str">
        <f>IFERROR(VLOOKUP(F502,Matrix!B:H,7,FALSE)-VLOOKUP(H502,Matrix!B:H,7,FALSE),"")</f>
        <v/>
      </c>
      <c r="N502" s="95" t="str">
        <f>IFERROR(VLOOKUP(F502,Matrix!B:E,2,FALSE)-VLOOKUP(H502,Matrix!B:E,2,FALSE),"")</f>
        <v/>
      </c>
      <c r="O502" s="96" t="str">
        <f>IFERROR(VLOOKUP(F502,Matrix!B:X,14,FALSE)-VLOOKUP(H502,Matrix!B:X,14,FALSE),"")</f>
        <v/>
      </c>
      <c r="P502" s="96" t="str">
        <f>IFERROR(VLOOKUP(F502,Matrix!B:X,15,FALSE)-VLOOKUP(H502,Matrix!B:X,15,FALSE),"")</f>
        <v/>
      </c>
      <c r="Q502" s="97">
        <f t="shared" si="30"/>
        <v>0</v>
      </c>
      <c r="R502" s="97" t="str">
        <f>IFERROR(VLOOKUP(E502&amp;F502,Data!A:F,6,FALSE),"")</f>
        <v/>
      </c>
      <c r="S502" s="98">
        <f t="shared" si="31"/>
        <v>0</v>
      </c>
      <c r="T502" s="97" t="str">
        <f>IFERROR(VLOOKUP(E502&amp;H502,Data!A:F,6,FALSE),"")</f>
        <v/>
      </c>
    </row>
    <row r="503" spans="1:20" x14ac:dyDescent="0.25">
      <c r="A503" s="91" t="str">
        <f>IFERROR(AVERAGE(VLOOKUP(F503,Matrix!B:D,2,FALSE),VLOOKUP(H503,Matrix!B:D,3,FALSE)),"")</f>
        <v/>
      </c>
      <c r="B503" s="91" t="str">
        <f>IFERROR(AVERAGE(VLOOKUP(H503,Matrix!B:D,2,FALSE),VLOOKUP(F503,Matrix!B:D,3,FALSE)),"")</f>
        <v/>
      </c>
      <c r="C503" s="79">
        <f t="shared" si="29"/>
        <v>0</v>
      </c>
      <c r="D503" s="92" t="str">
        <f t="shared" si="28"/>
        <v/>
      </c>
      <c r="E503"/>
      <c r="F503"/>
      <c r="G503"/>
      <c r="H503"/>
      <c r="I503"/>
      <c r="J503"/>
      <c r="K503"/>
      <c r="L503" s="93" t="str">
        <f>IFERROR(VLOOKUP(F503,Matrix!B:X,11,FALSE)-VLOOKUP(H503,Matrix!B:X,11,FALSE),"")</f>
        <v/>
      </c>
      <c r="M503" s="94" t="str">
        <f>IFERROR(VLOOKUP(F503,Matrix!B:H,7,FALSE)-VLOOKUP(H503,Matrix!B:H,7,FALSE),"")</f>
        <v/>
      </c>
      <c r="N503" s="95" t="str">
        <f>IFERROR(VLOOKUP(F503,Matrix!B:E,2,FALSE)-VLOOKUP(H503,Matrix!B:E,2,FALSE),"")</f>
        <v/>
      </c>
      <c r="O503" s="96" t="str">
        <f>IFERROR(VLOOKUP(F503,Matrix!B:X,14,FALSE)-VLOOKUP(H503,Matrix!B:X,14,FALSE),"")</f>
        <v/>
      </c>
      <c r="P503" s="96" t="str">
        <f>IFERROR(VLOOKUP(F503,Matrix!B:X,15,FALSE)-VLOOKUP(H503,Matrix!B:X,15,FALSE),"")</f>
        <v/>
      </c>
      <c r="Q503" s="97">
        <f t="shared" si="30"/>
        <v>0</v>
      </c>
      <c r="R503" s="97" t="str">
        <f>IFERROR(VLOOKUP(E503&amp;F503,Data!A:F,6,FALSE),"")</f>
        <v/>
      </c>
      <c r="S503" s="98">
        <f t="shared" si="31"/>
        <v>0</v>
      </c>
      <c r="T503" s="97" t="str">
        <f>IFERROR(VLOOKUP(E503&amp;H503,Data!A:F,6,FALSE),"")</f>
        <v/>
      </c>
    </row>
    <row r="504" spans="1:20" x14ac:dyDescent="0.25">
      <c r="A504" s="91" t="str">
        <f>IFERROR(AVERAGE(VLOOKUP(F504,Matrix!B:D,2,FALSE),VLOOKUP(H504,Matrix!B:D,3,FALSE)),"")</f>
        <v/>
      </c>
      <c r="B504" s="91" t="str">
        <f>IFERROR(AVERAGE(VLOOKUP(H504,Matrix!B:D,2,FALSE),VLOOKUP(F504,Matrix!B:D,3,FALSE)),"")</f>
        <v/>
      </c>
      <c r="C504" s="79">
        <f t="shared" si="29"/>
        <v>0</v>
      </c>
      <c r="D504" s="92" t="str">
        <f t="shared" si="28"/>
        <v/>
      </c>
      <c r="E504"/>
      <c r="F504"/>
      <c r="G504"/>
      <c r="H504"/>
      <c r="I504"/>
      <c r="J504"/>
      <c r="K504"/>
      <c r="L504" s="93" t="str">
        <f>IFERROR(VLOOKUP(F504,Matrix!B:X,11,FALSE)-VLOOKUP(H504,Matrix!B:X,11,FALSE),"")</f>
        <v/>
      </c>
      <c r="M504" s="94" t="str">
        <f>IFERROR(VLOOKUP(F504,Matrix!B:H,7,FALSE)-VLOOKUP(H504,Matrix!B:H,7,FALSE),"")</f>
        <v/>
      </c>
      <c r="N504" s="95" t="str">
        <f>IFERROR(VLOOKUP(F504,Matrix!B:E,2,FALSE)-VLOOKUP(H504,Matrix!B:E,2,FALSE),"")</f>
        <v/>
      </c>
      <c r="O504" s="96" t="str">
        <f>IFERROR(VLOOKUP(F504,Matrix!B:X,14,FALSE)-VLOOKUP(H504,Matrix!B:X,14,FALSE),"")</f>
        <v/>
      </c>
      <c r="P504" s="96" t="str">
        <f>IFERROR(VLOOKUP(F504,Matrix!B:X,15,FALSE)-VLOOKUP(H504,Matrix!B:X,15,FALSE),"")</f>
        <v/>
      </c>
      <c r="Q504" s="97">
        <f t="shared" si="30"/>
        <v>0</v>
      </c>
      <c r="R504" s="97" t="str">
        <f>IFERROR(VLOOKUP(E504&amp;F504,Data!A:F,6,FALSE),"")</f>
        <v/>
      </c>
      <c r="S504" s="98">
        <f t="shared" si="31"/>
        <v>0</v>
      </c>
      <c r="T504" s="97" t="str">
        <f>IFERROR(VLOOKUP(E504&amp;H504,Data!A:F,6,FALSE),"")</f>
        <v/>
      </c>
    </row>
    <row r="505" spans="1:20" x14ac:dyDescent="0.25">
      <c r="A505" s="91" t="str">
        <f>IFERROR(AVERAGE(VLOOKUP(F505,Matrix!B:D,2,FALSE),VLOOKUP(H505,Matrix!B:D,3,FALSE)),"")</f>
        <v/>
      </c>
      <c r="B505" s="91" t="str">
        <f>IFERROR(AVERAGE(VLOOKUP(H505,Matrix!B:D,2,FALSE),VLOOKUP(F505,Matrix!B:D,3,FALSE)),"")</f>
        <v/>
      </c>
      <c r="C505" s="79">
        <f t="shared" si="29"/>
        <v>0</v>
      </c>
      <c r="D505" s="92" t="str">
        <f t="shared" si="28"/>
        <v/>
      </c>
      <c r="E505"/>
      <c r="F505"/>
      <c r="G505"/>
      <c r="H505"/>
      <c r="I505"/>
      <c r="J505"/>
      <c r="K505"/>
      <c r="L505" s="93" t="str">
        <f>IFERROR(VLOOKUP(F505,Matrix!B:X,11,FALSE)-VLOOKUP(H505,Matrix!B:X,11,FALSE),"")</f>
        <v/>
      </c>
      <c r="M505" s="94" t="str">
        <f>IFERROR(VLOOKUP(F505,Matrix!B:H,7,FALSE)-VLOOKUP(H505,Matrix!B:H,7,FALSE),"")</f>
        <v/>
      </c>
      <c r="N505" s="95" t="str">
        <f>IFERROR(VLOOKUP(F505,Matrix!B:E,2,FALSE)-VLOOKUP(H505,Matrix!B:E,2,FALSE),"")</f>
        <v/>
      </c>
      <c r="O505" s="96" t="str">
        <f>IFERROR(VLOOKUP(F505,Matrix!B:X,14,FALSE)-VLOOKUP(H505,Matrix!B:X,14,FALSE),"")</f>
        <v/>
      </c>
      <c r="P505" s="96" t="str">
        <f>IFERROR(VLOOKUP(F505,Matrix!B:X,15,FALSE)-VLOOKUP(H505,Matrix!B:X,15,FALSE),"")</f>
        <v/>
      </c>
      <c r="Q505" s="97">
        <f t="shared" si="30"/>
        <v>0</v>
      </c>
      <c r="R505" s="97" t="str">
        <f>IFERROR(VLOOKUP(E505&amp;F505,Data!A:F,6,FALSE),"")</f>
        <v/>
      </c>
      <c r="S505" s="98">
        <f t="shared" si="31"/>
        <v>0</v>
      </c>
      <c r="T505" s="97" t="str">
        <f>IFERROR(VLOOKUP(E505&amp;H505,Data!A:F,6,FALSE),"")</f>
        <v/>
      </c>
    </row>
    <row r="506" spans="1:20" x14ac:dyDescent="0.25">
      <c r="A506" s="91" t="str">
        <f>IFERROR(AVERAGE(VLOOKUP(F506,Matrix!B:D,2,FALSE),VLOOKUP(H506,Matrix!B:D,3,FALSE)),"")</f>
        <v/>
      </c>
      <c r="B506" s="91" t="str">
        <f>IFERROR(AVERAGE(VLOOKUP(H506,Matrix!B:D,2,FALSE),VLOOKUP(F506,Matrix!B:D,3,FALSE)),"")</f>
        <v/>
      </c>
      <c r="C506" s="79">
        <f t="shared" si="29"/>
        <v>0</v>
      </c>
      <c r="D506" s="92" t="str">
        <f t="shared" si="28"/>
        <v/>
      </c>
      <c r="E506"/>
      <c r="F506"/>
      <c r="G506"/>
      <c r="H506"/>
      <c r="I506"/>
      <c r="J506"/>
      <c r="K506"/>
      <c r="L506" s="93" t="str">
        <f>IFERROR(VLOOKUP(F506,Matrix!B:X,11,FALSE)-VLOOKUP(H506,Matrix!B:X,11,FALSE),"")</f>
        <v/>
      </c>
      <c r="M506" s="94" t="str">
        <f>IFERROR(VLOOKUP(F506,Matrix!B:H,7,FALSE)-VLOOKUP(H506,Matrix!B:H,7,FALSE),"")</f>
        <v/>
      </c>
      <c r="N506" s="95" t="str">
        <f>IFERROR(VLOOKUP(F506,Matrix!B:E,2,FALSE)-VLOOKUP(H506,Matrix!B:E,2,FALSE),"")</f>
        <v/>
      </c>
      <c r="O506" s="96" t="str">
        <f>IFERROR(VLOOKUP(F506,Matrix!B:X,14,FALSE)-VLOOKUP(H506,Matrix!B:X,14,FALSE),"")</f>
        <v/>
      </c>
      <c r="P506" s="96" t="str">
        <f>IFERROR(VLOOKUP(F506,Matrix!B:X,15,FALSE)-VLOOKUP(H506,Matrix!B:X,15,FALSE),"")</f>
        <v/>
      </c>
      <c r="Q506" s="97">
        <f t="shared" si="30"/>
        <v>0</v>
      </c>
      <c r="R506" s="97" t="str">
        <f>IFERROR(VLOOKUP(E506&amp;F506,Data!A:F,6,FALSE),"")</f>
        <v/>
      </c>
      <c r="S506" s="98">
        <f t="shared" si="31"/>
        <v>0</v>
      </c>
      <c r="T506" s="97" t="str">
        <f>IFERROR(VLOOKUP(E506&amp;H506,Data!A:F,6,FALSE),"")</f>
        <v/>
      </c>
    </row>
    <row r="507" spans="1:20" x14ac:dyDescent="0.25">
      <c r="A507" s="91" t="str">
        <f>IFERROR(AVERAGE(VLOOKUP(F507,Matrix!B:D,2,FALSE),VLOOKUP(H507,Matrix!B:D,3,FALSE)),"")</f>
        <v/>
      </c>
      <c r="B507" s="91" t="str">
        <f>IFERROR(AVERAGE(VLOOKUP(H507,Matrix!B:D,2,FALSE),VLOOKUP(F507,Matrix!B:D,3,FALSE)),"")</f>
        <v/>
      </c>
      <c r="C507" s="79">
        <f t="shared" si="29"/>
        <v>0</v>
      </c>
      <c r="D507" s="92" t="str">
        <f t="shared" si="28"/>
        <v/>
      </c>
      <c r="E507"/>
      <c r="F507"/>
      <c r="G507"/>
      <c r="H507"/>
      <c r="I507"/>
      <c r="J507"/>
      <c r="K507"/>
      <c r="L507" s="93" t="str">
        <f>IFERROR(VLOOKUP(F507,Matrix!B:X,11,FALSE)-VLOOKUP(H507,Matrix!B:X,11,FALSE),"")</f>
        <v/>
      </c>
      <c r="M507" s="94" t="str">
        <f>IFERROR(VLOOKUP(F507,Matrix!B:H,7,FALSE)-VLOOKUP(H507,Matrix!B:H,7,FALSE),"")</f>
        <v/>
      </c>
      <c r="N507" s="95" t="str">
        <f>IFERROR(VLOOKUP(F507,Matrix!B:E,2,FALSE)-VLOOKUP(H507,Matrix!B:E,2,FALSE),"")</f>
        <v/>
      </c>
      <c r="O507" s="96" t="str">
        <f>IFERROR(VLOOKUP(F507,Matrix!B:X,14,FALSE)-VLOOKUP(H507,Matrix!B:X,14,FALSE),"")</f>
        <v/>
      </c>
      <c r="P507" s="96" t="str">
        <f>IFERROR(VLOOKUP(F507,Matrix!B:X,15,FALSE)-VLOOKUP(H507,Matrix!B:X,15,FALSE),"")</f>
        <v/>
      </c>
      <c r="Q507" s="97">
        <f t="shared" si="30"/>
        <v>0</v>
      </c>
      <c r="R507" s="97" t="str">
        <f>IFERROR(VLOOKUP(E507&amp;F507,Data!A:F,6,FALSE),"")</f>
        <v/>
      </c>
      <c r="S507" s="98">
        <f t="shared" si="31"/>
        <v>0</v>
      </c>
      <c r="T507" s="97" t="str">
        <f>IFERROR(VLOOKUP(E507&amp;H507,Data!A:F,6,FALSE),"")</f>
        <v/>
      </c>
    </row>
    <row r="508" spans="1:20" x14ac:dyDescent="0.25">
      <c r="A508" s="91" t="str">
        <f>IFERROR(AVERAGE(VLOOKUP(F508,Matrix!B:D,2,FALSE),VLOOKUP(H508,Matrix!B:D,3,FALSE)),"")</f>
        <v/>
      </c>
      <c r="B508" s="91" t="str">
        <f>IFERROR(AVERAGE(VLOOKUP(H508,Matrix!B:D,2,FALSE),VLOOKUP(F508,Matrix!B:D,3,FALSE)),"")</f>
        <v/>
      </c>
      <c r="C508" s="79">
        <f t="shared" si="29"/>
        <v>0</v>
      </c>
      <c r="D508" s="92" t="str">
        <f t="shared" si="28"/>
        <v/>
      </c>
      <c r="E508"/>
      <c r="F508"/>
      <c r="G508"/>
      <c r="H508"/>
      <c r="I508"/>
      <c r="J508"/>
      <c r="K508"/>
      <c r="L508" s="93" t="str">
        <f>IFERROR(VLOOKUP(F508,Matrix!B:X,11,FALSE)-VLOOKUP(H508,Matrix!B:X,11,FALSE),"")</f>
        <v/>
      </c>
      <c r="M508" s="94" t="str">
        <f>IFERROR(VLOOKUP(F508,Matrix!B:H,7,FALSE)-VLOOKUP(H508,Matrix!B:H,7,FALSE),"")</f>
        <v/>
      </c>
      <c r="N508" s="95" t="str">
        <f>IFERROR(VLOOKUP(F508,Matrix!B:E,2,FALSE)-VLOOKUP(H508,Matrix!B:E,2,FALSE),"")</f>
        <v/>
      </c>
      <c r="O508" s="96" t="str">
        <f>IFERROR(VLOOKUP(F508,Matrix!B:X,14,FALSE)-VLOOKUP(H508,Matrix!B:X,14,FALSE),"")</f>
        <v/>
      </c>
      <c r="P508" s="96" t="str">
        <f>IFERROR(VLOOKUP(F508,Matrix!B:X,15,FALSE)-VLOOKUP(H508,Matrix!B:X,15,FALSE),"")</f>
        <v/>
      </c>
      <c r="Q508" s="97">
        <f t="shared" si="30"/>
        <v>0</v>
      </c>
      <c r="R508" s="97" t="str">
        <f>IFERROR(VLOOKUP(E508&amp;F508,Data!A:F,6,FALSE),"")</f>
        <v/>
      </c>
      <c r="S508" s="98">
        <f t="shared" si="31"/>
        <v>0</v>
      </c>
      <c r="T508" s="97" t="str">
        <f>IFERROR(VLOOKUP(E508&amp;H508,Data!A:F,6,FALSE),"")</f>
        <v/>
      </c>
    </row>
    <row r="509" spans="1:20" x14ac:dyDescent="0.25">
      <c r="A509" s="91" t="str">
        <f>IFERROR(AVERAGE(VLOOKUP(F509,Matrix!B:D,2,FALSE),VLOOKUP(H509,Matrix!B:D,3,FALSE)),"")</f>
        <v/>
      </c>
      <c r="B509" s="91" t="str">
        <f>IFERROR(AVERAGE(VLOOKUP(H509,Matrix!B:D,2,FALSE),VLOOKUP(F509,Matrix!B:D,3,FALSE)),"")</f>
        <v/>
      </c>
      <c r="C509" s="79">
        <f t="shared" si="29"/>
        <v>0</v>
      </c>
      <c r="D509" s="92" t="str">
        <f t="shared" si="28"/>
        <v/>
      </c>
      <c r="E509"/>
      <c r="F509"/>
      <c r="G509"/>
      <c r="H509"/>
      <c r="I509"/>
      <c r="J509"/>
      <c r="K509"/>
      <c r="L509" s="93" t="str">
        <f>IFERROR(VLOOKUP(F509,Matrix!B:X,11,FALSE)-VLOOKUP(H509,Matrix!B:X,11,FALSE),"")</f>
        <v/>
      </c>
      <c r="M509" s="94" t="str">
        <f>IFERROR(VLOOKUP(F509,Matrix!B:H,7,FALSE)-VLOOKUP(H509,Matrix!B:H,7,FALSE),"")</f>
        <v/>
      </c>
      <c r="N509" s="95" t="str">
        <f>IFERROR(VLOOKUP(F509,Matrix!B:E,2,FALSE)-VLOOKUP(H509,Matrix!B:E,2,FALSE),"")</f>
        <v/>
      </c>
      <c r="O509" s="96" t="str">
        <f>IFERROR(VLOOKUP(F509,Matrix!B:X,14,FALSE)-VLOOKUP(H509,Matrix!B:X,14,FALSE),"")</f>
        <v/>
      </c>
      <c r="P509" s="96" t="str">
        <f>IFERROR(VLOOKUP(F509,Matrix!B:X,15,FALSE)-VLOOKUP(H509,Matrix!B:X,15,FALSE),"")</f>
        <v/>
      </c>
      <c r="Q509" s="97">
        <f t="shared" si="30"/>
        <v>0</v>
      </c>
      <c r="R509" s="97" t="str">
        <f>IFERROR(VLOOKUP(E509&amp;F509,Data!A:F,6,FALSE),"")</f>
        <v/>
      </c>
      <c r="S509" s="98">
        <f t="shared" si="31"/>
        <v>0</v>
      </c>
      <c r="T509" s="97" t="str">
        <f>IFERROR(VLOOKUP(E509&amp;H509,Data!A:F,6,FALSE),"")</f>
        <v/>
      </c>
    </row>
    <row r="510" spans="1:20" x14ac:dyDescent="0.25">
      <c r="A510" s="91" t="str">
        <f>IFERROR(AVERAGE(VLOOKUP(F510,Matrix!B:D,2,FALSE),VLOOKUP(H510,Matrix!B:D,3,FALSE)),"")</f>
        <v/>
      </c>
      <c r="B510" s="91" t="str">
        <f>IFERROR(AVERAGE(VLOOKUP(H510,Matrix!B:D,2,FALSE),VLOOKUP(F510,Matrix!B:D,3,FALSE)),"")</f>
        <v/>
      </c>
      <c r="C510" s="79">
        <f t="shared" si="29"/>
        <v>0</v>
      </c>
      <c r="D510" s="92" t="str">
        <f t="shared" si="28"/>
        <v/>
      </c>
      <c r="E510"/>
      <c r="F510"/>
      <c r="G510"/>
      <c r="H510"/>
      <c r="I510"/>
      <c r="J510"/>
      <c r="K510"/>
      <c r="L510" s="93" t="str">
        <f>IFERROR(VLOOKUP(F510,Matrix!B:X,11,FALSE)-VLOOKUP(H510,Matrix!B:X,11,FALSE),"")</f>
        <v/>
      </c>
      <c r="M510" s="94" t="str">
        <f>IFERROR(VLOOKUP(F510,Matrix!B:H,7,FALSE)-VLOOKUP(H510,Matrix!B:H,7,FALSE),"")</f>
        <v/>
      </c>
      <c r="N510" s="95" t="str">
        <f>IFERROR(VLOOKUP(F510,Matrix!B:E,2,FALSE)-VLOOKUP(H510,Matrix!B:E,2,FALSE),"")</f>
        <v/>
      </c>
      <c r="O510" s="96" t="str">
        <f>IFERROR(VLOOKUP(F510,Matrix!B:X,14,FALSE)-VLOOKUP(H510,Matrix!B:X,14,FALSE),"")</f>
        <v/>
      </c>
      <c r="P510" s="96" t="str">
        <f>IFERROR(VLOOKUP(F510,Matrix!B:X,15,FALSE)-VLOOKUP(H510,Matrix!B:X,15,FALSE),"")</f>
        <v/>
      </c>
      <c r="Q510" s="97">
        <f t="shared" si="30"/>
        <v>0</v>
      </c>
      <c r="R510" s="97" t="str">
        <f>IFERROR(VLOOKUP(E510&amp;F510,Data!A:F,6,FALSE),"")</f>
        <v/>
      </c>
      <c r="S510" s="98">
        <f t="shared" si="31"/>
        <v>0</v>
      </c>
      <c r="T510" s="97" t="str">
        <f>IFERROR(VLOOKUP(E510&amp;H510,Data!A:F,6,FALSE),"")</f>
        <v/>
      </c>
    </row>
    <row r="511" spans="1:20" x14ac:dyDescent="0.25">
      <c r="A511" s="91" t="str">
        <f>IFERROR(AVERAGE(VLOOKUP(F511,Matrix!B:D,2,FALSE),VLOOKUP(H511,Matrix!B:D,3,FALSE)),"")</f>
        <v/>
      </c>
      <c r="B511" s="91" t="str">
        <f>IFERROR(AVERAGE(VLOOKUP(H511,Matrix!B:D,2,FALSE),VLOOKUP(F511,Matrix!B:D,3,FALSE)),"")</f>
        <v/>
      </c>
      <c r="C511" s="79">
        <f t="shared" si="29"/>
        <v>0</v>
      </c>
      <c r="D511" s="92" t="str">
        <f t="shared" si="28"/>
        <v/>
      </c>
      <c r="E511"/>
      <c r="F511"/>
      <c r="G511"/>
      <c r="H511"/>
      <c r="I511"/>
      <c r="J511"/>
      <c r="K511"/>
      <c r="L511" s="93" t="str">
        <f>IFERROR(VLOOKUP(F511,Matrix!B:X,11,FALSE)-VLOOKUP(H511,Matrix!B:X,11,FALSE),"")</f>
        <v/>
      </c>
      <c r="M511" s="94" t="str">
        <f>IFERROR(VLOOKUP(F511,Matrix!B:H,7,FALSE)-VLOOKUP(H511,Matrix!B:H,7,FALSE),"")</f>
        <v/>
      </c>
      <c r="N511" s="95" t="str">
        <f>IFERROR(VLOOKUP(F511,Matrix!B:E,2,FALSE)-VLOOKUP(H511,Matrix!B:E,2,FALSE),"")</f>
        <v/>
      </c>
      <c r="O511" s="96" t="str">
        <f>IFERROR(VLOOKUP(F511,Matrix!B:X,14,FALSE)-VLOOKUP(H511,Matrix!B:X,14,FALSE),"")</f>
        <v/>
      </c>
      <c r="P511" s="96" t="str">
        <f>IFERROR(VLOOKUP(F511,Matrix!B:X,15,FALSE)-VLOOKUP(H511,Matrix!B:X,15,FALSE),"")</f>
        <v/>
      </c>
      <c r="Q511" s="97">
        <f t="shared" si="30"/>
        <v>0</v>
      </c>
      <c r="R511" s="97" t="str">
        <f>IFERROR(VLOOKUP(E511&amp;F511,Data!A:F,6,FALSE),"")</f>
        <v/>
      </c>
      <c r="S511" s="98">
        <f t="shared" si="31"/>
        <v>0</v>
      </c>
      <c r="T511" s="97" t="str">
        <f>IFERROR(VLOOKUP(E511&amp;H511,Data!A:F,6,FALSE),"")</f>
        <v/>
      </c>
    </row>
    <row r="512" spans="1:20" x14ac:dyDescent="0.25">
      <c r="A512" s="91" t="str">
        <f>IFERROR(AVERAGE(VLOOKUP(F512,Matrix!B:D,2,FALSE),VLOOKUP(H512,Matrix!B:D,3,FALSE)),"")</f>
        <v/>
      </c>
      <c r="B512" s="91" t="str">
        <f>IFERROR(AVERAGE(VLOOKUP(H512,Matrix!B:D,2,FALSE),VLOOKUP(F512,Matrix!B:D,3,FALSE)),"")</f>
        <v/>
      </c>
      <c r="C512" s="79">
        <f t="shared" si="29"/>
        <v>0</v>
      </c>
      <c r="D512" s="92" t="str">
        <f t="shared" si="28"/>
        <v/>
      </c>
      <c r="E512"/>
      <c r="F512"/>
      <c r="G512"/>
      <c r="H512"/>
      <c r="I512"/>
      <c r="J512"/>
      <c r="K512"/>
      <c r="L512" s="93" t="str">
        <f>IFERROR(VLOOKUP(F512,Matrix!B:X,11,FALSE)-VLOOKUP(H512,Matrix!B:X,11,FALSE),"")</f>
        <v/>
      </c>
      <c r="M512" s="94" t="str">
        <f>IFERROR(VLOOKUP(F512,Matrix!B:H,7,FALSE)-VLOOKUP(H512,Matrix!B:H,7,FALSE),"")</f>
        <v/>
      </c>
      <c r="N512" s="95" t="str">
        <f>IFERROR(VLOOKUP(F512,Matrix!B:E,2,FALSE)-VLOOKUP(H512,Matrix!B:E,2,FALSE),"")</f>
        <v/>
      </c>
      <c r="O512" s="96" t="str">
        <f>IFERROR(VLOOKUP(F512,Matrix!B:X,14,FALSE)-VLOOKUP(H512,Matrix!B:X,14,FALSE),"")</f>
        <v/>
      </c>
      <c r="P512" s="96" t="str">
        <f>IFERROR(VLOOKUP(F512,Matrix!B:X,15,FALSE)-VLOOKUP(H512,Matrix!B:X,15,FALSE),"")</f>
        <v/>
      </c>
      <c r="Q512" s="97">
        <f t="shared" si="30"/>
        <v>0</v>
      </c>
      <c r="R512" s="97" t="str">
        <f>IFERROR(VLOOKUP(E512&amp;F512,Data!A:F,6,FALSE),"")</f>
        <v/>
      </c>
      <c r="S512" s="98">
        <f t="shared" si="31"/>
        <v>0</v>
      </c>
      <c r="T512" s="97" t="str">
        <f>IFERROR(VLOOKUP(E512&amp;H512,Data!A:F,6,FALSE),"")</f>
        <v/>
      </c>
    </row>
    <row r="513" spans="1:20" x14ac:dyDescent="0.25">
      <c r="A513" s="91" t="str">
        <f>IFERROR(AVERAGE(VLOOKUP(F513,Matrix!B:D,2,FALSE),VLOOKUP(H513,Matrix!B:D,3,FALSE)),"")</f>
        <v/>
      </c>
      <c r="B513" s="91" t="str">
        <f>IFERROR(AVERAGE(VLOOKUP(H513,Matrix!B:D,2,FALSE),VLOOKUP(F513,Matrix!B:D,3,FALSE)),"")</f>
        <v/>
      </c>
      <c r="C513" s="79">
        <f t="shared" si="29"/>
        <v>0</v>
      </c>
      <c r="D513" s="92" t="str">
        <f t="shared" si="28"/>
        <v/>
      </c>
      <c r="E513"/>
      <c r="F513"/>
      <c r="G513"/>
      <c r="H513"/>
      <c r="I513"/>
      <c r="J513"/>
      <c r="K513"/>
      <c r="L513" s="93" t="str">
        <f>IFERROR(VLOOKUP(F513,Matrix!B:X,11,FALSE)-VLOOKUP(H513,Matrix!B:X,11,FALSE),"")</f>
        <v/>
      </c>
      <c r="M513" s="94" t="str">
        <f>IFERROR(VLOOKUP(F513,Matrix!B:H,7,FALSE)-VLOOKUP(H513,Matrix!B:H,7,FALSE),"")</f>
        <v/>
      </c>
      <c r="N513" s="95" t="str">
        <f>IFERROR(VLOOKUP(F513,Matrix!B:E,2,FALSE)-VLOOKUP(H513,Matrix!B:E,2,FALSE),"")</f>
        <v/>
      </c>
      <c r="O513" s="96" t="str">
        <f>IFERROR(VLOOKUP(F513,Matrix!B:X,14,FALSE)-VLOOKUP(H513,Matrix!B:X,14,FALSE),"")</f>
        <v/>
      </c>
      <c r="P513" s="96" t="str">
        <f>IFERROR(VLOOKUP(F513,Matrix!B:X,15,FALSE)-VLOOKUP(H513,Matrix!B:X,15,FALSE),"")</f>
        <v/>
      </c>
      <c r="Q513" s="97">
        <f t="shared" si="30"/>
        <v>0</v>
      </c>
      <c r="R513" s="97" t="str">
        <f>IFERROR(VLOOKUP(E513&amp;F513,Data!A:F,6,FALSE),"")</f>
        <v/>
      </c>
      <c r="S513" s="98">
        <f t="shared" si="31"/>
        <v>0</v>
      </c>
      <c r="T513" s="97" t="str">
        <f>IFERROR(VLOOKUP(E513&amp;H513,Data!A:F,6,FALSE),"")</f>
        <v/>
      </c>
    </row>
    <row r="514" spans="1:20" x14ac:dyDescent="0.25">
      <c r="A514" s="91" t="str">
        <f>IFERROR(AVERAGE(VLOOKUP(F514,Matrix!B:D,2,FALSE),VLOOKUP(H514,Matrix!B:D,3,FALSE)),"")</f>
        <v/>
      </c>
      <c r="B514" s="91" t="str">
        <f>IFERROR(AVERAGE(VLOOKUP(H514,Matrix!B:D,2,FALSE),VLOOKUP(F514,Matrix!B:D,3,FALSE)),"")</f>
        <v/>
      </c>
      <c r="C514" s="79">
        <f t="shared" si="29"/>
        <v>0</v>
      </c>
      <c r="D514" s="92" t="str">
        <f t="shared" si="28"/>
        <v/>
      </c>
      <c r="E514"/>
      <c r="F514"/>
      <c r="G514"/>
      <c r="H514"/>
      <c r="I514"/>
      <c r="J514"/>
      <c r="K514"/>
      <c r="L514" s="93" t="str">
        <f>IFERROR(VLOOKUP(F514,Matrix!B:X,11,FALSE)-VLOOKUP(H514,Matrix!B:X,11,FALSE),"")</f>
        <v/>
      </c>
      <c r="M514" s="94" t="str">
        <f>IFERROR(VLOOKUP(F514,Matrix!B:H,7,FALSE)-VLOOKUP(H514,Matrix!B:H,7,FALSE),"")</f>
        <v/>
      </c>
      <c r="N514" s="95" t="str">
        <f>IFERROR(VLOOKUP(F514,Matrix!B:E,2,FALSE)-VLOOKUP(H514,Matrix!B:E,2,FALSE),"")</f>
        <v/>
      </c>
      <c r="O514" s="96" t="str">
        <f>IFERROR(VLOOKUP(F514,Matrix!B:X,14,FALSE)-VLOOKUP(H514,Matrix!B:X,14,FALSE),"")</f>
        <v/>
      </c>
      <c r="P514" s="96" t="str">
        <f>IFERROR(VLOOKUP(F514,Matrix!B:X,15,FALSE)-VLOOKUP(H514,Matrix!B:X,15,FALSE),"")</f>
        <v/>
      </c>
      <c r="Q514" s="97">
        <f t="shared" si="30"/>
        <v>0</v>
      </c>
      <c r="R514" s="97" t="str">
        <f>IFERROR(VLOOKUP(E514&amp;F514,Data!A:F,6,FALSE),"")</f>
        <v/>
      </c>
      <c r="S514" s="98">
        <f t="shared" si="31"/>
        <v>0</v>
      </c>
      <c r="T514" s="97" t="str">
        <f>IFERROR(VLOOKUP(E514&amp;H514,Data!A:F,6,FALSE),"")</f>
        <v/>
      </c>
    </row>
    <row r="515" spans="1:20" x14ac:dyDescent="0.25">
      <c r="A515" s="91" t="str">
        <f>IFERROR(AVERAGE(VLOOKUP(F515,Matrix!B:D,2,FALSE),VLOOKUP(H515,Matrix!B:D,3,FALSE)),"")</f>
        <v/>
      </c>
      <c r="B515" s="91" t="str">
        <f>IFERROR(AVERAGE(VLOOKUP(H515,Matrix!B:D,2,FALSE),VLOOKUP(F515,Matrix!B:D,3,FALSE)),"")</f>
        <v/>
      </c>
      <c r="C515" s="79">
        <f t="shared" si="29"/>
        <v>0</v>
      </c>
      <c r="D515" s="92" t="str">
        <f t="shared" si="28"/>
        <v/>
      </c>
      <c r="E515"/>
      <c r="F515"/>
      <c r="G515"/>
      <c r="H515"/>
      <c r="I515"/>
      <c r="J515"/>
      <c r="K515"/>
      <c r="L515" s="93" t="str">
        <f>IFERROR(VLOOKUP(F515,Matrix!B:X,11,FALSE)-VLOOKUP(H515,Matrix!B:X,11,FALSE),"")</f>
        <v/>
      </c>
      <c r="M515" s="94" t="str">
        <f>IFERROR(VLOOKUP(F515,Matrix!B:H,7,FALSE)-VLOOKUP(H515,Matrix!B:H,7,FALSE),"")</f>
        <v/>
      </c>
      <c r="N515" s="95" t="str">
        <f>IFERROR(VLOOKUP(F515,Matrix!B:E,2,FALSE)-VLOOKUP(H515,Matrix!B:E,2,FALSE),"")</f>
        <v/>
      </c>
      <c r="O515" s="96" t="str">
        <f>IFERROR(VLOOKUP(F515,Matrix!B:X,14,FALSE)-VLOOKUP(H515,Matrix!B:X,14,FALSE),"")</f>
        <v/>
      </c>
      <c r="P515" s="96" t="str">
        <f>IFERROR(VLOOKUP(F515,Matrix!B:X,15,FALSE)-VLOOKUP(H515,Matrix!B:X,15,FALSE),"")</f>
        <v/>
      </c>
      <c r="Q515" s="97">
        <f t="shared" si="30"/>
        <v>0</v>
      </c>
      <c r="R515" s="97" t="str">
        <f>IFERROR(VLOOKUP(E515&amp;F515,Data!A:F,6,FALSE),"")</f>
        <v/>
      </c>
      <c r="S515" s="98">
        <f t="shared" si="31"/>
        <v>0</v>
      </c>
      <c r="T515" s="97" t="str">
        <f>IFERROR(VLOOKUP(E515&amp;H515,Data!A:F,6,FALSE),"")</f>
        <v/>
      </c>
    </row>
    <row r="516" spans="1:20" x14ac:dyDescent="0.25">
      <c r="A516" s="91" t="str">
        <f>IFERROR(AVERAGE(VLOOKUP(F516,Matrix!B:D,2,FALSE),VLOOKUP(H516,Matrix!B:D,3,FALSE)),"")</f>
        <v/>
      </c>
      <c r="B516" s="91" t="str">
        <f>IFERROR(AVERAGE(VLOOKUP(H516,Matrix!B:D,2,FALSE),VLOOKUP(F516,Matrix!B:D,3,FALSE)),"")</f>
        <v/>
      </c>
      <c r="C516" s="79">
        <f t="shared" si="29"/>
        <v>0</v>
      </c>
      <c r="D516" s="92" t="str">
        <f t="shared" si="28"/>
        <v/>
      </c>
      <c r="E516"/>
      <c r="F516"/>
      <c r="G516"/>
      <c r="H516"/>
      <c r="I516"/>
      <c r="J516"/>
      <c r="K516"/>
      <c r="L516" s="93" t="str">
        <f>IFERROR(VLOOKUP(F516,Matrix!B:X,11,FALSE)-VLOOKUP(H516,Matrix!B:X,11,FALSE),"")</f>
        <v/>
      </c>
      <c r="M516" s="94" t="str">
        <f>IFERROR(VLOOKUP(F516,Matrix!B:H,7,FALSE)-VLOOKUP(H516,Matrix!B:H,7,FALSE),"")</f>
        <v/>
      </c>
      <c r="N516" s="95" t="str">
        <f>IFERROR(VLOOKUP(F516,Matrix!B:E,2,FALSE)-VLOOKUP(H516,Matrix!B:E,2,FALSE),"")</f>
        <v/>
      </c>
      <c r="O516" s="96" t="str">
        <f>IFERROR(VLOOKUP(F516,Matrix!B:X,14,FALSE)-VLOOKUP(H516,Matrix!B:X,14,FALSE),"")</f>
        <v/>
      </c>
      <c r="P516" s="96" t="str">
        <f>IFERROR(VLOOKUP(F516,Matrix!B:X,15,FALSE)-VLOOKUP(H516,Matrix!B:X,15,FALSE),"")</f>
        <v/>
      </c>
      <c r="Q516" s="97">
        <f t="shared" si="30"/>
        <v>0</v>
      </c>
      <c r="R516" s="97" t="str">
        <f>IFERROR(VLOOKUP(E516&amp;F516,Data!A:F,6,FALSE),"")</f>
        <v/>
      </c>
      <c r="S516" s="98">
        <f t="shared" si="31"/>
        <v>0</v>
      </c>
      <c r="T516" s="97" t="str">
        <f>IFERROR(VLOOKUP(E516&amp;H516,Data!A:F,6,FALSE),"")</f>
        <v/>
      </c>
    </row>
    <row r="517" spans="1:20" x14ac:dyDescent="0.25">
      <c r="A517" s="91" t="str">
        <f>IFERROR(AVERAGE(VLOOKUP(F517,Matrix!B:D,2,FALSE),VLOOKUP(H517,Matrix!B:D,3,FALSE)),"")</f>
        <v/>
      </c>
      <c r="B517" s="91" t="str">
        <f>IFERROR(AVERAGE(VLOOKUP(H517,Matrix!B:D,2,FALSE),VLOOKUP(F517,Matrix!B:D,3,FALSE)),"")</f>
        <v/>
      </c>
      <c r="C517" s="79">
        <f t="shared" si="29"/>
        <v>0</v>
      </c>
      <c r="D517" s="92" t="str">
        <f t="shared" si="28"/>
        <v/>
      </c>
      <c r="E517"/>
      <c r="F517"/>
      <c r="G517"/>
      <c r="H517"/>
      <c r="I517"/>
      <c r="J517"/>
      <c r="K517"/>
      <c r="L517" s="93" t="str">
        <f>IFERROR(VLOOKUP(F517,Matrix!B:X,11,FALSE)-VLOOKUP(H517,Matrix!B:X,11,FALSE),"")</f>
        <v/>
      </c>
      <c r="M517" s="94" t="str">
        <f>IFERROR(VLOOKUP(F517,Matrix!B:H,7,FALSE)-VLOOKUP(H517,Matrix!B:H,7,FALSE),"")</f>
        <v/>
      </c>
      <c r="N517" s="95" t="str">
        <f>IFERROR(VLOOKUP(F517,Matrix!B:E,2,FALSE)-VLOOKUP(H517,Matrix!B:E,2,FALSE),"")</f>
        <v/>
      </c>
      <c r="O517" s="96" t="str">
        <f>IFERROR(VLOOKUP(F517,Matrix!B:X,14,FALSE)-VLOOKUP(H517,Matrix!B:X,14,FALSE),"")</f>
        <v/>
      </c>
      <c r="P517" s="96" t="str">
        <f>IFERROR(VLOOKUP(F517,Matrix!B:X,15,FALSE)-VLOOKUP(H517,Matrix!B:X,15,FALSE),"")</f>
        <v/>
      </c>
      <c r="Q517" s="97">
        <f t="shared" si="30"/>
        <v>0</v>
      </c>
      <c r="R517" s="97" t="str">
        <f>IFERROR(VLOOKUP(E517&amp;F517,Data!A:F,6,FALSE),"")</f>
        <v/>
      </c>
      <c r="S517" s="98">
        <f t="shared" si="31"/>
        <v>0</v>
      </c>
      <c r="T517" s="97" t="str">
        <f>IFERROR(VLOOKUP(E517&amp;H517,Data!A:F,6,FALSE),"")</f>
        <v/>
      </c>
    </row>
    <row r="518" spans="1:20" x14ac:dyDescent="0.25">
      <c r="A518" s="91" t="str">
        <f>IFERROR(AVERAGE(VLOOKUP(F518,Matrix!B:D,2,FALSE),VLOOKUP(H518,Matrix!B:D,3,FALSE)),"")</f>
        <v/>
      </c>
      <c r="B518" s="91" t="str">
        <f>IFERROR(AVERAGE(VLOOKUP(H518,Matrix!B:D,2,FALSE),VLOOKUP(F518,Matrix!B:D,3,FALSE)),"")</f>
        <v/>
      </c>
      <c r="C518" s="79">
        <f t="shared" si="29"/>
        <v>0</v>
      </c>
      <c r="D518" s="92" t="str">
        <f t="shared" ref="D518:D581" si="32">IFERROR((L518/MAX(L:L)*_MOVw)+(M518/MAX(M:M)*_WINw)+(N518/MAX(N:N)*_PPGw)+(O518/MAX(O:O)*_ORw)+(P518/MAX(P:P)*_DRw),"")</f>
        <v/>
      </c>
      <c r="E518"/>
      <c r="F518"/>
      <c r="G518"/>
      <c r="H518"/>
      <c r="I518"/>
      <c r="J518"/>
      <c r="K518"/>
      <c r="L518" s="93" t="str">
        <f>IFERROR(VLOOKUP(F518,Matrix!B:X,11,FALSE)-VLOOKUP(H518,Matrix!B:X,11,FALSE),"")</f>
        <v/>
      </c>
      <c r="M518" s="94" t="str">
        <f>IFERROR(VLOOKUP(F518,Matrix!B:H,7,FALSE)-VLOOKUP(H518,Matrix!B:H,7,FALSE),"")</f>
        <v/>
      </c>
      <c r="N518" s="95" t="str">
        <f>IFERROR(VLOOKUP(F518,Matrix!B:E,2,FALSE)-VLOOKUP(H518,Matrix!B:E,2,FALSE),"")</f>
        <v/>
      </c>
      <c r="O518" s="96" t="str">
        <f>IFERROR(VLOOKUP(F518,Matrix!B:X,14,FALSE)-VLOOKUP(H518,Matrix!B:X,14,FALSE),"")</f>
        <v/>
      </c>
      <c r="P518" s="96" t="str">
        <f>IFERROR(VLOOKUP(F518,Matrix!B:X,15,FALSE)-VLOOKUP(H518,Matrix!B:X,15,FALSE),"")</f>
        <v/>
      </c>
      <c r="Q518" s="97">
        <f t="shared" si="30"/>
        <v>0</v>
      </c>
      <c r="R518" s="97" t="str">
        <f>IFERROR(VLOOKUP(E518&amp;F518,Data!A:F,6,FALSE),"")</f>
        <v/>
      </c>
      <c r="S518" s="98">
        <f t="shared" si="31"/>
        <v>0</v>
      </c>
      <c r="T518" s="97" t="str">
        <f>IFERROR(VLOOKUP(E518&amp;H518,Data!A:F,6,FALSE),"")</f>
        <v/>
      </c>
    </row>
    <row r="519" spans="1:20" x14ac:dyDescent="0.25">
      <c r="A519" s="91" t="str">
        <f>IFERROR(AVERAGE(VLOOKUP(F519,Matrix!B:D,2,FALSE),VLOOKUP(H519,Matrix!B:D,3,FALSE)),"")</f>
        <v/>
      </c>
      <c r="B519" s="91" t="str">
        <f>IFERROR(AVERAGE(VLOOKUP(H519,Matrix!B:D,2,FALSE),VLOOKUP(F519,Matrix!B:D,3,FALSE)),"")</f>
        <v/>
      </c>
      <c r="C519" s="79">
        <f t="shared" ref="C519:C582" si="33">IFERROR(IF(AND(D519&gt;0,R519&gt;T519),"Yes",IF(AND(D519&gt;0,R519&lt;T519),"No",IF(AND(D519&lt;0,R519&lt;T519),"Yes",IF(AND(D519&lt;0,R519&gt;T519),"No",0)))),"")</f>
        <v>0</v>
      </c>
      <c r="D519" s="92" t="str">
        <f t="shared" si="32"/>
        <v/>
      </c>
      <c r="E519" s="67"/>
      <c r="L519" s="93" t="str">
        <f>IFERROR(VLOOKUP(F519,Matrix!B:X,11,FALSE)-VLOOKUP(H519,Matrix!B:X,11,FALSE),"")</f>
        <v/>
      </c>
      <c r="M519" s="94" t="str">
        <f>IFERROR(VLOOKUP(F519,Matrix!B:H,7,FALSE)-VLOOKUP(H519,Matrix!B:H,7,FALSE),"")</f>
        <v/>
      </c>
      <c r="N519" s="95" t="str">
        <f>IFERROR(VLOOKUP(F519,Matrix!B:E,2,FALSE)-VLOOKUP(H519,Matrix!B:E,2,FALSE),"")</f>
        <v/>
      </c>
      <c r="O519" s="96" t="str">
        <f>IFERROR(VLOOKUP(F519,Matrix!B:X,14,FALSE)-VLOOKUP(H519,Matrix!B:X,14,FALSE),"")</f>
        <v/>
      </c>
      <c r="P519" s="96" t="str">
        <f>IFERROR(VLOOKUP(F519,Matrix!B:X,15,FALSE)-VLOOKUP(H519,Matrix!B:X,15,FALSE),"")</f>
        <v/>
      </c>
      <c r="Q519" s="97">
        <f t="shared" ref="Q519:Q582" si="34">F519</f>
        <v>0</v>
      </c>
      <c r="R519" s="97" t="str">
        <f>IFERROR(VLOOKUP(E519&amp;F519,Data!A:F,6,FALSE),"")</f>
        <v/>
      </c>
      <c r="S519" s="98">
        <f t="shared" ref="S519:S582" si="35">H519</f>
        <v>0</v>
      </c>
      <c r="T519" s="97" t="str">
        <f>IFERROR(VLOOKUP(E519&amp;H519,Data!A:F,6,FALSE),"")</f>
        <v/>
      </c>
    </row>
    <row r="520" spans="1:20" x14ac:dyDescent="0.25">
      <c r="A520" s="91" t="str">
        <f>IFERROR(AVERAGE(VLOOKUP(F520,Matrix!B:D,2,FALSE),VLOOKUP(H520,Matrix!B:D,3,FALSE)),"")</f>
        <v/>
      </c>
      <c r="B520" s="91" t="str">
        <f>IFERROR(AVERAGE(VLOOKUP(H520,Matrix!B:D,2,FALSE),VLOOKUP(F520,Matrix!B:D,3,FALSE)),"")</f>
        <v/>
      </c>
      <c r="C520" s="79">
        <f t="shared" si="33"/>
        <v>0</v>
      </c>
      <c r="D520" s="92" t="str">
        <f t="shared" si="32"/>
        <v/>
      </c>
      <c r="E520" s="67"/>
      <c r="L520" s="93" t="str">
        <f>IFERROR(VLOOKUP(F520,Matrix!B:X,11,FALSE)-VLOOKUP(H520,Matrix!B:X,11,FALSE),"")</f>
        <v/>
      </c>
      <c r="M520" s="94" t="str">
        <f>IFERROR(VLOOKUP(F520,Matrix!B:H,7,FALSE)-VLOOKUP(H520,Matrix!B:H,7,FALSE),"")</f>
        <v/>
      </c>
      <c r="N520" s="95" t="str">
        <f>IFERROR(VLOOKUP(F520,Matrix!B:E,2,FALSE)-VLOOKUP(H520,Matrix!B:E,2,FALSE),"")</f>
        <v/>
      </c>
      <c r="O520" s="96" t="str">
        <f>IFERROR(VLOOKUP(F520,Matrix!B:X,14,FALSE)-VLOOKUP(H520,Matrix!B:X,14,FALSE),"")</f>
        <v/>
      </c>
      <c r="P520" s="96" t="str">
        <f>IFERROR(VLOOKUP(F520,Matrix!B:X,15,FALSE)-VLOOKUP(H520,Matrix!B:X,15,FALSE),"")</f>
        <v/>
      </c>
      <c r="Q520" s="97">
        <f t="shared" si="34"/>
        <v>0</v>
      </c>
      <c r="R520" s="97" t="str">
        <f>IFERROR(VLOOKUP(E520&amp;F520,Data!A:F,6,FALSE),"")</f>
        <v/>
      </c>
      <c r="S520" s="98">
        <f t="shared" si="35"/>
        <v>0</v>
      </c>
      <c r="T520" s="97" t="str">
        <f>IFERROR(VLOOKUP(E520&amp;H520,Data!A:F,6,FALSE),"")</f>
        <v/>
      </c>
    </row>
    <row r="521" spans="1:20" x14ac:dyDescent="0.25">
      <c r="A521" s="91" t="str">
        <f>IFERROR(AVERAGE(VLOOKUP(F521,Matrix!B:D,2,FALSE),VLOOKUP(H521,Matrix!B:D,3,FALSE)),"")</f>
        <v/>
      </c>
      <c r="B521" s="91" t="str">
        <f>IFERROR(AVERAGE(VLOOKUP(H521,Matrix!B:D,2,FALSE),VLOOKUP(F521,Matrix!B:D,3,FALSE)),"")</f>
        <v/>
      </c>
      <c r="C521" s="79">
        <f t="shared" si="33"/>
        <v>0</v>
      </c>
      <c r="D521" s="92" t="str">
        <f t="shared" si="32"/>
        <v/>
      </c>
      <c r="E521" s="67"/>
      <c r="L521" s="93" t="str">
        <f>IFERROR(VLOOKUP(F521,Matrix!B:X,11,FALSE)-VLOOKUP(H521,Matrix!B:X,11,FALSE),"")</f>
        <v/>
      </c>
      <c r="M521" s="94" t="str">
        <f>IFERROR(VLOOKUP(F521,Matrix!B:H,7,FALSE)-VLOOKUP(H521,Matrix!B:H,7,FALSE),"")</f>
        <v/>
      </c>
      <c r="N521" s="95" t="str">
        <f>IFERROR(VLOOKUP(F521,Matrix!B:E,2,FALSE)-VLOOKUP(H521,Matrix!B:E,2,FALSE),"")</f>
        <v/>
      </c>
      <c r="O521" s="96" t="str">
        <f>IFERROR(VLOOKUP(F521,Matrix!B:X,14,FALSE)-VLOOKUP(H521,Matrix!B:X,14,FALSE),"")</f>
        <v/>
      </c>
      <c r="P521" s="96" t="str">
        <f>IFERROR(VLOOKUP(F521,Matrix!B:X,15,FALSE)-VLOOKUP(H521,Matrix!B:X,15,FALSE),"")</f>
        <v/>
      </c>
      <c r="Q521" s="97">
        <f t="shared" si="34"/>
        <v>0</v>
      </c>
      <c r="R521" s="97" t="str">
        <f>IFERROR(VLOOKUP(E521&amp;F521,Data!A:F,6,FALSE),"")</f>
        <v/>
      </c>
      <c r="S521" s="98">
        <f t="shared" si="35"/>
        <v>0</v>
      </c>
      <c r="T521" s="97" t="str">
        <f>IFERROR(VLOOKUP(E521&amp;H521,Data!A:F,6,FALSE),"")</f>
        <v/>
      </c>
    </row>
    <row r="522" spans="1:20" x14ac:dyDescent="0.25">
      <c r="A522" s="91" t="str">
        <f>IFERROR(AVERAGE(VLOOKUP(F522,Matrix!B:D,2,FALSE),VLOOKUP(H522,Matrix!B:D,3,FALSE)),"")</f>
        <v/>
      </c>
      <c r="B522" s="91" t="str">
        <f>IFERROR(AVERAGE(VLOOKUP(H522,Matrix!B:D,2,FALSE),VLOOKUP(F522,Matrix!B:D,3,FALSE)),"")</f>
        <v/>
      </c>
      <c r="C522" s="79">
        <f t="shared" si="33"/>
        <v>0</v>
      </c>
      <c r="D522" s="92" t="str">
        <f t="shared" si="32"/>
        <v/>
      </c>
      <c r="E522" s="67"/>
      <c r="L522" s="93" t="str">
        <f>IFERROR(VLOOKUP(F522,Matrix!B:X,11,FALSE)-VLOOKUP(H522,Matrix!B:X,11,FALSE),"")</f>
        <v/>
      </c>
      <c r="M522" s="94" t="str">
        <f>IFERROR(VLOOKUP(F522,Matrix!B:H,7,FALSE)-VLOOKUP(H522,Matrix!B:H,7,FALSE),"")</f>
        <v/>
      </c>
      <c r="N522" s="95" t="str">
        <f>IFERROR(VLOOKUP(F522,Matrix!B:E,2,FALSE)-VLOOKUP(H522,Matrix!B:E,2,FALSE),"")</f>
        <v/>
      </c>
      <c r="O522" s="96" t="str">
        <f>IFERROR(VLOOKUP(F522,Matrix!B:X,14,FALSE)-VLOOKUP(H522,Matrix!B:X,14,FALSE),"")</f>
        <v/>
      </c>
      <c r="P522" s="96" t="str">
        <f>IFERROR(VLOOKUP(F522,Matrix!B:X,15,FALSE)-VLOOKUP(H522,Matrix!B:X,15,FALSE),"")</f>
        <v/>
      </c>
      <c r="Q522" s="97">
        <f t="shared" si="34"/>
        <v>0</v>
      </c>
      <c r="R522" s="97" t="str">
        <f>IFERROR(VLOOKUP(E522&amp;F522,Data!A:F,6,FALSE),"")</f>
        <v/>
      </c>
      <c r="S522" s="98">
        <f t="shared" si="35"/>
        <v>0</v>
      </c>
      <c r="T522" s="97" t="str">
        <f>IFERROR(VLOOKUP(E522&amp;H522,Data!A:F,6,FALSE),"")</f>
        <v/>
      </c>
    </row>
    <row r="523" spans="1:20" x14ac:dyDescent="0.25">
      <c r="A523" s="91" t="str">
        <f>IFERROR(AVERAGE(VLOOKUP(F523,Matrix!B:D,2,FALSE),VLOOKUP(H523,Matrix!B:D,3,FALSE)),"")</f>
        <v/>
      </c>
      <c r="B523" s="91" t="str">
        <f>IFERROR(AVERAGE(VLOOKUP(H523,Matrix!B:D,2,FALSE),VLOOKUP(F523,Matrix!B:D,3,FALSE)),"")</f>
        <v/>
      </c>
      <c r="C523" s="79">
        <f t="shared" si="33"/>
        <v>0</v>
      </c>
      <c r="D523" s="92" t="str">
        <f t="shared" si="32"/>
        <v/>
      </c>
      <c r="E523" s="67"/>
      <c r="L523" s="93" t="str">
        <f>IFERROR(VLOOKUP(F523,Matrix!B:X,11,FALSE)-VLOOKUP(H523,Matrix!B:X,11,FALSE),"")</f>
        <v/>
      </c>
      <c r="M523" s="94" t="str">
        <f>IFERROR(VLOOKUP(F523,Matrix!B:H,7,FALSE)-VLOOKUP(H523,Matrix!B:H,7,FALSE),"")</f>
        <v/>
      </c>
      <c r="N523" s="95" t="str">
        <f>IFERROR(VLOOKUP(F523,Matrix!B:E,2,FALSE)-VLOOKUP(H523,Matrix!B:E,2,FALSE),"")</f>
        <v/>
      </c>
      <c r="O523" s="96" t="str">
        <f>IFERROR(VLOOKUP(F523,Matrix!B:X,14,FALSE)-VLOOKUP(H523,Matrix!B:X,14,FALSE),"")</f>
        <v/>
      </c>
      <c r="P523" s="96" t="str">
        <f>IFERROR(VLOOKUP(F523,Matrix!B:X,15,FALSE)-VLOOKUP(H523,Matrix!B:X,15,FALSE),"")</f>
        <v/>
      </c>
      <c r="Q523" s="97">
        <f t="shared" si="34"/>
        <v>0</v>
      </c>
      <c r="R523" s="97" t="str">
        <f>IFERROR(VLOOKUP(E523&amp;F523,Data!A:F,6,FALSE),"")</f>
        <v/>
      </c>
      <c r="S523" s="98">
        <f t="shared" si="35"/>
        <v>0</v>
      </c>
      <c r="T523" s="97" t="str">
        <f>IFERROR(VLOOKUP(E523&amp;H523,Data!A:F,6,FALSE),"")</f>
        <v/>
      </c>
    </row>
    <row r="524" spans="1:20" x14ac:dyDescent="0.25">
      <c r="A524" s="91" t="str">
        <f>IFERROR(AVERAGE(VLOOKUP(F524,Matrix!B:D,2,FALSE),VLOOKUP(H524,Matrix!B:D,3,FALSE)),"")</f>
        <v/>
      </c>
      <c r="B524" s="91" t="str">
        <f>IFERROR(AVERAGE(VLOOKUP(H524,Matrix!B:D,2,FALSE),VLOOKUP(F524,Matrix!B:D,3,FALSE)),"")</f>
        <v/>
      </c>
      <c r="C524" s="79">
        <f t="shared" si="33"/>
        <v>0</v>
      </c>
      <c r="D524" s="92" t="str">
        <f t="shared" si="32"/>
        <v/>
      </c>
      <c r="E524" s="67"/>
      <c r="L524" s="93" t="str">
        <f>IFERROR(VLOOKUP(F524,Matrix!B:X,11,FALSE)-VLOOKUP(H524,Matrix!B:X,11,FALSE),"")</f>
        <v/>
      </c>
      <c r="M524" s="94" t="str">
        <f>IFERROR(VLOOKUP(F524,Matrix!B:H,7,FALSE)-VLOOKUP(H524,Matrix!B:H,7,FALSE),"")</f>
        <v/>
      </c>
      <c r="N524" s="95" t="str">
        <f>IFERROR(VLOOKUP(F524,Matrix!B:E,2,FALSE)-VLOOKUP(H524,Matrix!B:E,2,FALSE),"")</f>
        <v/>
      </c>
      <c r="O524" s="96" t="str">
        <f>IFERROR(VLOOKUP(F524,Matrix!B:X,14,FALSE)-VLOOKUP(H524,Matrix!B:X,14,FALSE),"")</f>
        <v/>
      </c>
      <c r="P524" s="96" t="str">
        <f>IFERROR(VLOOKUP(F524,Matrix!B:X,15,FALSE)-VLOOKUP(H524,Matrix!B:X,15,FALSE),"")</f>
        <v/>
      </c>
      <c r="Q524" s="97">
        <f t="shared" si="34"/>
        <v>0</v>
      </c>
      <c r="R524" s="97" t="str">
        <f>IFERROR(VLOOKUP(E524&amp;F524,Data!A:F,6,FALSE),"")</f>
        <v/>
      </c>
      <c r="S524" s="98">
        <f t="shared" si="35"/>
        <v>0</v>
      </c>
      <c r="T524" s="97" t="str">
        <f>IFERROR(VLOOKUP(E524&amp;H524,Data!A:F,6,FALSE),"")</f>
        <v/>
      </c>
    </row>
    <row r="525" spans="1:20" x14ac:dyDescent="0.25">
      <c r="A525" s="91" t="str">
        <f>IFERROR(AVERAGE(VLOOKUP(F525,Matrix!B:D,2,FALSE),VLOOKUP(H525,Matrix!B:D,3,FALSE)),"")</f>
        <v/>
      </c>
      <c r="B525" s="91" t="str">
        <f>IFERROR(AVERAGE(VLOOKUP(H525,Matrix!B:D,2,FALSE),VLOOKUP(F525,Matrix!B:D,3,FALSE)),"")</f>
        <v/>
      </c>
      <c r="C525" s="79">
        <f t="shared" si="33"/>
        <v>0</v>
      </c>
      <c r="D525" s="92" t="str">
        <f t="shared" si="32"/>
        <v/>
      </c>
      <c r="E525" s="67"/>
      <c r="L525" s="93" t="str">
        <f>IFERROR(VLOOKUP(F525,Matrix!B:X,11,FALSE)-VLOOKUP(H525,Matrix!B:X,11,FALSE),"")</f>
        <v/>
      </c>
      <c r="M525" s="94" t="str">
        <f>IFERROR(VLOOKUP(F525,Matrix!B:H,7,FALSE)-VLOOKUP(H525,Matrix!B:H,7,FALSE),"")</f>
        <v/>
      </c>
      <c r="N525" s="95" t="str">
        <f>IFERROR(VLOOKUP(F525,Matrix!B:E,2,FALSE)-VLOOKUP(H525,Matrix!B:E,2,FALSE),"")</f>
        <v/>
      </c>
      <c r="O525" s="96" t="str">
        <f>IFERROR(VLOOKUP(F525,Matrix!B:X,14,FALSE)-VLOOKUP(H525,Matrix!B:X,14,FALSE),"")</f>
        <v/>
      </c>
      <c r="P525" s="96" t="str">
        <f>IFERROR(VLOOKUP(F525,Matrix!B:X,15,FALSE)-VLOOKUP(H525,Matrix!B:X,15,FALSE),"")</f>
        <v/>
      </c>
      <c r="Q525" s="97">
        <f t="shared" si="34"/>
        <v>0</v>
      </c>
      <c r="R525" s="97" t="str">
        <f>IFERROR(VLOOKUP(E525&amp;F525,Data!A:F,6,FALSE),"")</f>
        <v/>
      </c>
      <c r="S525" s="98">
        <f t="shared" si="35"/>
        <v>0</v>
      </c>
      <c r="T525" s="97" t="str">
        <f>IFERROR(VLOOKUP(E525&amp;H525,Data!A:F,6,FALSE),"")</f>
        <v/>
      </c>
    </row>
    <row r="526" spans="1:20" x14ac:dyDescent="0.25">
      <c r="A526" s="91" t="str">
        <f>IFERROR(AVERAGE(VLOOKUP(F526,Matrix!B:D,2,FALSE),VLOOKUP(H526,Matrix!B:D,3,FALSE)),"")</f>
        <v/>
      </c>
      <c r="B526" s="91" t="str">
        <f>IFERROR(AVERAGE(VLOOKUP(H526,Matrix!B:D,2,FALSE),VLOOKUP(F526,Matrix!B:D,3,FALSE)),"")</f>
        <v/>
      </c>
      <c r="C526" s="79">
        <f t="shared" si="33"/>
        <v>0</v>
      </c>
      <c r="D526" s="92" t="str">
        <f t="shared" si="32"/>
        <v/>
      </c>
      <c r="E526" s="67"/>
      <c r="L526" s="93" t="str">
        <f>IFERROR(VLOOKUP(F526,Matrix!B:X,11,FALSE)-VLOOKUP(H526,Matrix!B:X,11,FALSE),"")</f>
        <v/>
      </c>
      <c r="M526" s="94" t="str">
        <f>IFERROR(VLOOKUP(F526,Matrix!B:H,7,FALSE)-VLOOKUP(H526,Matrix!B:H,7,FALSE),"")</f>
        <v/>
      </c>
      <c r="N526" s="95" t="str">
        <f>IFERROR(VLOOKUP(F526,Matrix!B:E,2,FALSE)-VLOOKUP(H526,Matrix!B:E,2,FALSE),"")</f>
        <v/>
      </c>
      <c r="O526" s="96" t="str">
        <f>IFERROR(VLOOKUP(F526,Matrix!B:X,14,FALSE)-VLOOKUP(H526,Matrix!B:X,14,FALSE),"")</f>
        <v/>
      </c>
      <c r="P526" s="96" t="str">
        <f>IFERROR(VLOOKUP(F526,Matrix!B:X,15,FALSE)-VLOOKUP(H526,Matrix!B:X,15,FALSE),"")</f>
        <v/>
      </c>
      <c r="Q526" s="97">
        <f t="shared" si="34"/>
        <v>0</v>
      </c>
      <c r="R526" s="97" t="str">
        <f>IFERROR(VLOOKUP(E526&amp;F526,Data!A:F,6,FALSE),"")</f>
        <v/>
      </c>
      <c r="S526" s="98">
        <f t="shared" si="35"/>
        <v>0</v>
      </c>
      <c r="T526" s="97" t="str">
        <f>IFERROR(VLOOKUP(E526&amp;H526,Data!A:F,6,FALSE),"")</f>
        <v/>
      </c>
    </row>
    <row r="527" spans="1:20" x14ac:dyDescent="0.25">
      <c r="A527" s="91" t="str">
        <f>IFERROR(AVERAGE(VLOOKUP(F527,Matrix!B:D,2,FALSE),VLOOKUP(H527,Matrix!B:D,3,FALSE)),"")</f>
        <v/>
      </c>
      <c r="B527" s="91" t="str">
        <f>IFERROR(AVERAGE(VLOOKUP(H527,Matrix!B:D,2,FALSE),VLOOKUP(F527,Matrix!B:D,3,FALSE)),"")</f>
        <v/>
      </c>
      <c r="C527" s="79">
        <f t="shared" si="33"/>
        <v>0</v>
      </c>
      <c r="D527" s="92" t="str">
        <f t="shared" si="32"/>
        <v/>
      </c>
      <c r="E527" s="67"/>
      <c r="L527" s="93" t="str">
        <f>IFERROR(VLOOKUP(F527,Matrix!B:X,11,FALSE)-VLOOKUP(H527,Matrix!B:X,11,FALSE),"")</f>
        <v/>
      </c>
      <c r="M527" s="94" t="str">
        <f>IFERROR(VLOOKUP(F527,Matrix!B:H,7,FALSE)-VLOOKUP(H527,Matrix!B:H,7,FALSE),"")</f>
        <v/>
      </c>
      <c r="N527" s="95" t="str">
        <f>IFERROR(VLOOKUP(F527,Matrix!B:E,2,FALSE)-VLOOKUP(H527,Matrix!B:E,2,FALSE),"")</f>
        <v/>
      </c>
      <c r="O527" s="96" t="str">
        <f>IFERROR(VLOOKUP(F527,Matrix!B:X,14,FALSE)-VLOOKUP(H527,Matrix!B:X,14,FALSE),"")</f>
        <v/>
      </c>
      <c r="P527" s="96" t="str">
        <f>IFERROR(VLOOKUP(F527,Matrix!B:X,15,FALSE)-VLOOKUP(H527,Matrix!B:X,15,FALSE),"")</f>
        <v/>
      </c>
      <c r="Q527" s="97">
        <f t="shared" si="34"/>
        <v>0</v>
      </c>
      <c r="R527" s="97" t="str">
        <f>IFERROR(VLOOKUP(E527&amp;F527,Data!A:F,6,FALSE),"")</f>
        <v/>
      </c>
      <c r="S527" s="98">
        <f t="shared" si="35"/>
        <v>0</v>
      </c>
      <c r="T527" s="97" t="str">
        <f>IFERROR(VLOOKUP(E527&amp;H527,Data!A:F,6,FALSE),"")</f>
        <v/>
      </c>
    </row>
    <row r="528" spans="1:20" x14ac:dyDescent="0.25">
      <c r="A528" s="91" t="str">
        <f>IFERROR(AVERAGE(VLOOKUP(F528,Matrix!B:D,2,FALSE),VLOOKUP(H528,Matrix!B:D,3,FALSE)),"")</f>
        <v/>
      </c>
      <c r="B528" s="91" t="str">
        <f>IFERROR(AVERAGE(VLOOKUP(H528,Matrix!B:D,2,FALSE),VLOOKUP(F528,Matrix!B:D,3,FALSE)),"")</f>
        <v/>
      </c>
      <c r="C528" s="79">
        <f t="shared" si="33"/>
        <v>0</v>
      </c>
      <c r="D528" s="92" t="str">
        <f t="shared" si="32"/>
        <v/>
      </c>
      <c r="E528" s="67"/>
      <c r="L528" s="93" t="str">
        <f>IFERROR(VLOOKUP(F528,Matrix!B:X,11,FALSE)-VLOOKUP(H528,Matrix!B:X,11,FALSE),"")</f>
        <v/>
      </c>
      <c r="M528" s="94" t="str">
        <f>IFERROR(VLOOKUP(F528,Matrix!B:H,7,FALSE)-VLOOKUP(H528,Matrix!B:H,7,FALSE),"")</f>
        <v/>
      </c>
      <c r="N528" s="95" t="str">
        <f>IFERROR(VLOOKUP(F528,Matrix!B:E,2,FALSE)-VLOOKUP(H528,Matrix!B:E,2,FALSE),"")</f>
        <v/>
      </c>
      <c r="O528" s="96" t="str">
        <f>IFERROR(VLOOKUP(F528,Matrix!B:X,14,FALSE)-VLOOKUP(H528,Matrix!B:X,14,FALSE),"")</f>
        <v/>
      </c>
      <c r="P528" s="96" t="str">
        <f>IFERROR(VLOOKUP(F528,Matrix!B:X,15,FALSE)-VLOOKUP(H528,Matrix!B:X,15,FALSE),"")</f>
        <v/>
      </c>
      <c r="Q528" s="97">
        <f t="shared" si="34"/>
        <v>0</v>
      </c>
      <c r="R528" s="97" t="str">
        <f>IFERROR(VLOOKUP(E528&amp;F528,Data!A:F,6,FALSE),"")</f>
        <v/>
      </c>
      <c r="S528" s="98">
        <f t="shared" si="35"/>
        <v>0</v>
      </c>
      <c r="T528" s="97" t="str">
        <f>IFERROR(VLOOKUP(E528&amp;H528,Data!A:F,6,FALSE),"")</f>
        <v/>
      </c>
    </row>
    <row r="529" spans="1:20" x14ac:dyDescent="0.25">
      <c r="A529" s="91" t="str">
        <f>IFERROR(AVERAGE(VLOOKUP(F529,Matrix!B:D,2,FALSE),VLOOKUP(H529,Matrix!B:D,3,FALSE)),"")</f>
        <v/>
      </c>
      <c r="B529" s="91" t="str">
        <f>IFERROR(AVERAGE(VLOOKUP(H529,Matrix!B:D,2,FALSE),VLOOKUP(F529,Matrix!B:D,3,FALSE)),"")</f>
        <v/>
      </c>
      <c r="C529" s="79">
        <f t="shared" si="33"/>
        <v>0</v>
      </c>
      <c r="D529" s="92" t="str">
        <f t="shared" si="32"/>
        <v/>
      </c>
      <c r="E529" s="67"/>
      <c r="L529" s="93" t="str">
        <f>IFERROR(VLOOKUP(F529,Matrix!B:X,11,FALSE)-VLOOKUP(H529,Matrix!B:X,11,FALSE),"")</f>
        <v/>
      </c>
      <c r="M529" s="94" t="str">
        <f>IFERROR(VLOOKUP(F529,Matrix!B:H,7,FALSE)-VLOOKUP(H529,Matrix!B:H,7,FALSE),"")</f>
        <v/>
      </c>
      <c r="N529" s="95" t="str">
        <f>IFERROR(VLOOKUP(F529,Matrix!B:E,2,FALSE)-VLOOKUP(H529,Matrix!B:E,2,FALSE),"")</f>
        <v/>
      </c>
      <c r="O529" s="96" t="str">
        <f>IFERROR(VLOOKUP(F529,Matrix!B:X,14,FALSE)-VLOOKUP(H529,Matrix!B:X,14,FALSE),"")</f>
        <v/>
      </c>
      <c r="P529" s="96" t="str">
        <f>IFERROR(VLOOKUP(F529,Matrix!B:X,15,FALSE)-VLOOKUP(H529,Matrix!B:X,15,FALSE),"")</f>
        <v/>
      </c>
      <c r="Q529" s="97">
        <f t="shared" si="34"/>
        <v>0</v>
      </c>
      <c r="R529" s="97" t="str">
        <f>IFERROR(VLOOKUP(E529&amp;F529,Data!A:F,6,FALSE),"")</f>
        <v/>
      </c>
      <c r="S529" s="98">
        <f t="shared" si="35"/>
        <v>0</v>
      </c>
      <c r="T529" s="97" t="str">
        <f>IFERROR(VLOOKUP(E529&amp;H529,Data!A:F,6,FALSE),"")</f>
        <v/>
      </c>
    </row>
    <row r="530" spans="1:20" x14ac:dyDescent="0.25">
      <c r="A530" s="91" t="str">
        <f>IFERROR(AVERAGE(VLOOKUP(F530,Matrix!B:D,2,FALSE),VLOOKUP(H530,Matrix!B:D,3,FALSE)),"")</f>
        <v/>
      </c>
      <c r="B530" s="91" t="str">
        <f>IFERROR(AVERAGE(VLOOKUP(H530,Matrix!B:D,2,FALSE),VLOOKUP(F530,Matrix!B:D,3,FALSE)),"")</f>
        <v/>
      </c>
      <c r="C530" s="79">
        <f t="shared" si="33"/>
        <v>0</v>
      </c>
      <c r="D530" s="92" t="str">
        <f t="shared" si="32"/>
        <v/>
      </c>
      <c r="E530" s="67"/>
      <c r="L530" s="93" t="str">
        <f>IFERROR(VLOOKUP(F530,Matrix!B:X,11,FALSE)-VLOOKUP(H530,Matrix!B:X,11,FALSE),"")</f>
        <v/>
      </c>
      <c r="M530" s="94" t="str">
        <f>IFERROR(VLOOKUP(F530,Matrix!B:H,7,FALSE)-VLOOKUP(H530,Matrix!B:H,7,FALSE),"")</f>
        <v/>
      </c>
      <c r="N530" s="95" t="str">
        <f>IFERROR(VLOOKUP(F530,Matrix!B:E,2,FALSE)-VLOOKUP(H530,Matrix!B:E,2,FALSE),"")</f>
        <v/>
      </c>
      <c r="O530" s="96" t="str">
        <f>IFERROR(VLOOKUP(F530,Matrix!B:X,14,FALSE)-VLOOKUP(H530,Matrix!B:X,14,FALSE),"")</f>
        <v/>
      </c>
      <c r="P530" s="96" t="str">
        <f>IFERROR(VLOOKUP(F530,Matrix!B:X,15,FALSE)-VLOOKUP(H530,Matrix!B:X,15,FALSE),"")</f>
        <v/>
      </c>
      <c r="Q530" s="97">
        <f t="shared" si="34"/>
        <v>0</v>
      </c>
      <c r="R530" s="97" t="str">
        <f>IFERROR(VLOOKUP(E530&amp;F530,Data!A:F,6,FALSE),"")</f>
        <v/>
      </c>
      <c r="S530" s="98">
        <f t="shared" si="35"/>
        <v>0</v>
      </c>
      <c r="T530" s="97" t="str">
        <f>IFERROR(VLOOKUP(E530&amp;H530,Data!A:F,6,FALSE),"")</f>
        <v/>
      </c>
    </row>
    <row r="531" spans="1:20" x14ac:dyDescent="0.25">
      <c r="A531" s="91" t="str">
        <f>IFERROR(AVERAGE(VLOOKUP(F531,Matrix!B:D,2,FALSE),VLOOKUP(H531,Matrix!B:D,3,FALSE)),"")</f>
        <v/>
      </c>
      <c r="B531" s="91" t="str">
        <f>IFERROR(AVERAGE(VLOOKUP(H531,Matrix!B:D,2,FALSE),VLOOKUP(F531,Matrix!B:D,3,FALSE)),"")</f>
        <v/>
      </c>
      <c r="C531" s="79">
        <f t="shared" si="33"/>
        <v>0</v>
      </c>
      <c r="D531" s="92" t="str">
        <f t="shared" si="32"/>
        <v/>
      </c>
      <c r="E531" s="67"/>
      <c r="L531" s="93" t="str">
        <f>IFERROR(VLOOKUP(F531,Matrix!B:X,11,FALSE)-VLOOKUP(H531,Matrix!B:X,11,FALSE),"")</f>
        <v/>
      </c>
      <c r="M531" s="94" t="str">
        <f>IFERROR(VLOOKUP(F531,Matrix!B:H,7,FALSE)-VLOOKUP(H531,Matrix!B:H,7,FALSE),"")</f>
        <v/>
      </c>
      <c r="N531" s="95" t="str">
        <f>IFERROR(VLOOKUP(F531,Matrix!B:E,2,FALSE)-VLOOKUP(H531,Matrix!B:E,2,FALSE),"")</f>
        <v/>
      </c>
      <c r="O531" s="96" t="str">
        <f>IFERROR(VLOOKUP(F531,Matrix!B:X,14,FALSE)-VLOOKUP(H531,Matrix!B:X,14,FALSE),"")</f>
        <v/>
      </c>
      <c r="P531" s="96" t="str">
        <f>IFERROR(VLOOKUP(F531,Matrix!B:X,15,FALSE)-VLOOKUP(H531,Matrix!B:X,15,FALSE),"")</f>
        <v/>
      </c>
      <c r="Q531" s="97">
        <f t="shared" si="34"/>
        <v>0</v>
      </c>
      <c r="R531" s="97" t="str">
        <f>IFERROR(VLOOKUP(E531&amp;F531,Data!A:F,6,FALSE),"")</f>
        <v/>
      </c>
      <c r="S531" s="98">
        <f t="shared" si="35"/>
        <v>0</v>
      </c>
      <c r="T531" s="97" t="str">
        <f>IFERROR(VLOOKUP(E531&amp;H531,Data!A:F,6,FALSE),"")</f>
        <v/>
      </c>
    </row>
    <row r="532" spans="1:20" x14ac:dyDescent="0.25">
      <c r="A532" s="91" t="str">
        <f>IFERROR(AVERAGE(VLOOKUP(F532,Matrix!B:D,2,FALSE),VLOOKUP(H532,Matrix!B:D,3,FALSE)),"")</f>
        <v/>
      </c>
      <c r="B532" s="91" t="str">
        <f>IFERROR(AVERAGE(VLOOKUP(H532,Matrix!B:D,2,FALSE),VLOOKUP(F532,Matrix!B:D,3,FALSE)),"")</f>
        <v/>
      </c>
      <c r="C532" s="79">
        <f t="shared" si="33"/>
        <v>0</v>
      </c>
      <c r="D532" s="92" t="str">
        <f t="shared" si="32"/>
        <v/>
      </c>
      <c r="E532" s="67"/>
      <c r="L532" s="93" t="str">
        <f>IFERROR(VLOOKUP(F532,Matrix!B:X,11,FALSE)-VLOOKUP(H532,Matrix!B:X,11,FALSE),"")</f>
        <v/>
      </c>
      <c r="M532" s="94" t="str">
        <f>IFERROR(VLOOKUP(F532,Matrix!B:H,7,FALSE)-VLOOKUP(H532,Matrix!B:H,7,FALSE),"")</f>
        <v/>
      </c>
      <c r="N532" s="95" t="str">
        <f>IFERROR(VLOOKUP(F532,Matrix!B:E,2,FALSE)-VLOOKUP(H532,Matrix!B:E,2,FALSE),"")</f>
        <v/>
      </c>
      <c r="O532" s="96" t="str">
        <f>IFERROR(VLOOKUP(F532,Matrix!B:X,14,FALSE)-VLOOKUP(H532,Matrix!B:X,14,FALSE),"")</f>
        <v/>
      </c>
      <c r="P532" s="96" t="str">
        <f>IFERROR(VLOOKUP(F532,Matrix!B:X,15,FALSE)-VLOOKUP(H532,Matrix!B:X,15,FALSE),"")</f>
        <v/>
      </c>
      <c r="Q532" s="97">
        <f t="shared" si="34"/>
        <v>0</v>
      </c>
      <c r="R532" s="97" t="str">
        <f>IFERROR(VLOOKUP(E532&amp;F532,Data!A:F,6,FALSE),"")</f>
        <v/>
      </c>
      <c r="S532" s="98">
        <f t="shared" si="35"/>
        <v>0</v>
      </c>
      <c r="T532" s="97" t="str">
        <f>IFERROR(VLOOKUP(E532&amp;H532,Data!A:F,6,FALSE),"")</f>
        <v/>
      </c>
    </row>
    <row r="533" spans="1:20" x14ac:dyDescent="0.25">
      <c r="A533" s="91" t="str">
        <f>IFERROR(AVERAGE(VLOOKUP(F533,Matrix!B:D,2,FALSE),VLOOKUP(H533,Matrix!B:D,3,FALSE)),"")</f>
        <v/>
      </c>
      <c r="B533" s="91" t="str">
        <f>IFERROR(AVERAGE(VLOOKUP(H533,Matrix!B:D,2,FALSE),VLOOKUP(F533,Matrix!B:D,3,FALSE)),"")</f>
        <v/>
      </c>
      <c r="C533" s="79">
        <f t="shared" si="33"/>
        <v>0</v>
      </c>
      <c r="D533" s="92" t="str">
        <f t="shared" si="32"/>
        <v/>
      </c>
      <c r="E533" s="67"/>
      <c r="L533" s="93" t="str">
        <f>IFERROR(VLOOKUP(F533,Matrix!B:X,11,FALSE)-VLOOKUP(H533,Matrix!B:X,11,FALSE),"")</f>
        <v/>
      </c>
      <c r="M533" s="94" t="str">
        <f>IFERROR(VLOOKUP(F533,Matrix!B:H,7,FALSE)-VLOOKUP(H533,Matrix!B:H,7,FALSE),"")</f>
        <v/>
      </c>
      <c r="N533" s="95" t="str">
        <f>IFERROR(VLOOKUP(F533,Matrix!B:E,2,FALSE)-VLOOKUP(H533,Matrix!B:E,2,FALSE),"")</f>
        <v/>
      </c>
      <c r="O533" s="96" t="str">
        <f>IFERROR(VLOOKUP(F533,Matrix!B:X,14,FALSE)-VLOOKUP(H533,Matrix!B:X,14,FALSE),"")</f>
        <v/>
      </c>
      <c r="P533" s="96" t="str">
        <f>IFERROR(VLOOKUP(F533,Matrix!B:X,15,FALSE)-VLOOKUP(H533,Matrix!B:X,15,FALSE),"")</f>
        <v/>
      </c>
      <c r="Q533" s="97">
        <f t="shared" si="34"/>
        <v>0</v>
      </c>
      <c r="R533" s="97" t="str">
        <f>IFERROR(VLOOKUP(E533&amp;F533,Data!A:F,6,FALSE),"")</f>
        <v/>
      </c>
      <c r="S533" s="98">
        <f t="shared" si="35"/>
        <v>0</v>
      </c>
      <c r="T533" s="97" t="str">
        <f>IFERROR(VLOOKUP(E533&amp;H533,Data!A:F,6,FALSE),"")</f>
        <v/>
      </c>
    </row>
    <row r="534" spans="1:20" x14ac:dyDescent="0.25">
      <c r="A534" s="91" t="str">
        <f>IFERROR(AVERAGE(VLOOKUP(F534,Matrix!B:D,2,FALSE),VLOOKUP(H534,Matrix!B:D,3,FALSE)),"")</f>
        <v/>
      </c>
      <c r="B534" s="91" t="str">
        <f>IFERROR(AVERAGE(VLOOKUP(H534,Matrix!B:D,2,FALSE),VLOOKUP(F534,Matrix!B:D,3,FALSE)),"")</f>
        <v/>
      </c>
      <c r="C534" s="79">
        <f t="shared" si="33"/>
        <v>0</v>
      </c>
      <c r="D534" s="92" t="str">
        <f t="shared" si="32"/>
        <v/>
      </c>
      <c r="E534" s="67"/>
      <c r="L534" s="93" t="str">
        <f>IFERROR(VLOOKUP(F534,Matrix!B:X,11,FALSE)-VLOOKUP(H534,Matrix!B:X,11,FALSE),"")</f>
        <v/>
      </c>
      <c r="M534" s="94" t="str">
        <f>IFERROR(VLOOKUP(F534,Matrix!B:H,7,FALSE)-VLOOKUP(H534,Matrix!B:H,7,FALSE),"")</f>
        <v/>
      </c>
      <c r="N534" s="95" t="str">
        <f>IFERROR(VLOOKUP(F534,Matrix!B:E,2,FALSE)-VLOOKUP(H534,Matrix!B:E,2,FALSE),"")</f>
        <v/>
      </c>
      <c r="O534" s="96" t="str">
        <f>IFERROR(VLOOKUP(F534,Matrix!B:X,14,FALSE)-VLOOKUP(H534,Matrix!B:X,14,FALSE),"")</f>
        <v/>
      </c>
      <c r="P534" s="96" t="str">
        <f>IFERROR(VLOOKUP(F534,Matrix!B:X,15,FALSE)-VLOOKUP(H534,Matrix!B:X,15,FALSE),"")</f>
        <v/>
      </c>
      <c r="Q534" s="97">
        <f t="shared" si="34"/>
        <v>0</v>
      </c>
      <c r="R534" s="97" t="str">
        <f>IFERROR(VLOOKUP(E534&amp;F534,Data!A:F,6,FALSE),"")</f>
        <v/>
      </c>
      <c r="S534" s="98">
        <f t="shared" si="35"/>
        <v>0</v>
      </c>
      <c r="T534" s="97" t="str">
        <f>IFERROR(VLOOKUP(E534&amp;H534,Data!A:F,6,FALSE),"")</f>
        <v/>
      </c>
    </row>
    <row r="535" spans="1:20" x14ac:dyDescent="0.25">
      <c r="A535" s="91" t="str">
        <f>IFERROR(AVERAGE(VLOOKUP(F535,Matrix!B:D,2,FALSE),VLOOKUP(H535,Matrix!B:D,3,FALSE)),"")</f>
        <v/>
      </c>
      <c r="B535" s="91" t="str">
        <f>IFERROR(AVERAGE(VLOOKUP(H535,Matrix!B:D,2,FALSE),VLOOKUP(F535,Matrix!B:D,3,FALSE)),"")</f>
        <v/>
      </c>
      <c r="C535" s="79">
        <f t="shared" si="33"/>
        <v>0</v>
      </c>
      <c r="D535" s="92" t="str">
        <f t="shared" si="32"/>
        <v/>
      </c>
      <c r="E535" s="67"/>
      <c r="L535" s="93" t="str">
        <f>IFERROR(VLOOKUP(F535,Matrix!B:X,11,FALSE)-VLOOKUP(H535,Matrix!B:X,11,FALSE),"")</f>
        <v/>
      </c>
      <c r="M535" s="94" t="str">
        <f>IFERROR(VLOOKUP(F535,Matrix!B:H,7,FALSE)-VLOOKUP(H535,Matrix!B:H,7,FALSE),"")</f>
        <v/>
      </c>
      <c r="N535" s="95" t="str">
        <f>IFERROR(VLOOKUP(F535,Matrix!B:E,2,FALSE)-VLOOKUP(H535,Matrix!B:E,2,FALSE),"")</f>
        <v/>
      </c>
      <c r="O535" s="96" t="str">
        <f>IFERROR(VLOOKUP(F535,Matrix!B:X,14,FALSE)-VLOOKUP(H535,Matrix!B:X,14,FALSE),"")</f>
        <v/>
      </c>
      <c r="P535" s="96" t="str">
        <f>IFERROR(VLOOKUP(F535,Matrix!B:X,15,FALSE)-VLOOKUP(H535,Matrix!B:X,15,FALSE),"")</f>
        <v/>
      </c>
      <c r="Q535" s="97">
        <f t="shared" si="34"/>
        <v>0</v>
      </c>
      <c r="R535" s="97" t="str">
        <f>IFERROR(VLOOKUP(E535&amp;F535,Data!A:F,6,FALSE),"")</f>
        <v/>
      </c>
      <c r="S535" s="98">
        <f t="shared" si="35"/>
        <v>0</v>
      </c>
      <c r="T535" s="97" t="str">
        <f>IFERROR(VLOOKUP(E535&amp;H535,Data!A:F,6,FALSE),"")</f>
        <v/>
      </c>
    </row>
    <row r="536" spans="1:20" x14ac:dyDescent="0.25">
      <c r="A536" s="91" t="str">
        <f>IFERROR(AVERAGE(VLOOKUP(F536,Matrix!B:D,2,FALSE),VLOOKUP(H536,Matrix!B:D,3,FALSE)),"")</f>
        <v/>
      </c>
      <c r="B536" s="91" t="str">
        <f>IFERROR(AVERAGE(VLOOKUP(H536,Matrix!B:D,2,FALSE),VLOOKUP(F536,Matrix!B:D,3,FALSE)),"")</f>
        <v/>
      </c>
      <c r="C536" s="79">
        <f t="shared" si="33"/>
        <v>0</v>
      </c>
      <c r="D536" s="92" t="str">
        <f t="shared" si="32"/>
        <v/>
      </c>
      <c r="E536" s="67"/>
      <c r="L536" s="93" t="str">
        <f>IFERROR(VLOOKUP(F536,Matrix!B:X,11,FALSE)-VLOOKUP(H536,Matrix!B:X,11,FALSE),"")</f>
        <v/>
      </c>
      <c r="M536" s="94" t="str">
        <f>IFERROR(VLOOKUP(F536,Matrix!B:H,7,FALSE)-VLOOKUP(H536,Matrix!B:H,7,FALSE),"")</f>
        <v/>
      </c>
      <c r="N536" s="95" t="str">
        <f>IFERROR(VLOOKUP(F536,Matrix!B:E,2,FALSE)-VLOOKUP(H536,Matrix!B:E,2,FALSE),"")</f>
        <v/>
      </c>
      <c r="O536" s="96" t="str">
        <f>IFERROR(VLOOKUP(F536,Matrix!B:X,14,FALSE)-VLOOKUP(H536,Matrix!B:X,14,FALSE),"")</f>
        <v/>
      </c>
      <c r="P536" s="96" t="str">
        <f>IFERROR(VLOOKUP(F536,Matrix!B:X,15,FALSE)-VLOOKUP(H536,Matrix!B:X,15,FALSE),"")</f>
        <v/>
      </c>
      <c r="Q536" s="97">
        <f t="shared" si="34"/>
        <v>0</v>
      </c>
      <c r="R536" s="97" t="str">
        <f>IFERROR(VLOOKUP(E536&amp;F536,Data!A:F,6,FALSE),"")</f>
        <v/>
      </c>
      <c r="S536" s="98">
        <f t="shared" si="35"/>
        <v>0</v>
      </c>
      <c r="T536" s="97" t="str">
        <f>IFERROR(VLOOKUP(E536&amp;H536,Data!A:F,6,FALSE),"")</f>
        <v/>
      </c>
    </row>
    <row r="537" spans="1:20" x14ac:dyDescent="0.25">
      <c r="A537" s="91" t="str">
        <f>IFERROR(AVERAGE(VLOOKUP(F537,Matrix!B:D,2,FALSE),VLOOKUP(H537,Matrix!B:D,3,FALSE)),"")</f>
        <v/>
      </c>
      <c r="B537" s="91" t="str">
        <f>IFERROR(AVERAGE(VLOOKUP(H537,Matrix!B:D,2,FALSE),VLOOKUP(F537,Matrix!B:D,3,FALSE)),"")</f>
        <v/>
      </c>
      <c r="C537" s="79">
        <f t="shared" si="33"/>
        <v>0</v>
      </c>
      <c r="D537" s="92" t="str">
        <f t="shared" si="32"/>
        <v/>
      </c>
      <c r="E537" s="67"/>
      <c r="L537" s="93" t="str">
        <f>IFERROR(VLOOKUP(F537,Matrix!B:X,11,FALSE)-VLOOKUP(H537,Matrix!B:X,11,FALSE),"")</f>
        <v/>
      </c>
      <c r="M537" s="94" t="str">
        <f>IFERROR(VLOOKUP(F537,Matrix!B:H,7,FALSE)-VLOOKUP(H537,Matrix!B:H,7,FALSE),"")</f>
        <v/>
      </c>
      <c r="N537" s="95" t="str">
        <f>IFERROR(VLOOKUP(F537,Matrix!B:E,2,FALSE)-VLOOKUP(H537,Matrix!B:E,2,FALSE),"")</f>
        <v/>
      </c>
      <c r="O537" s="96" t="str">
        <f>IFERROR(VLOOKUP(F537,Matrix!B:X,14,FALSE)-VLOOKUP(H537,Matrix!B:X,14,FALSE),"")</f>
        <v/>
      </c>
      <c r="P537" s="96" t="str">
        <f>IFERROR(VLOOKUP(F537,Matrix!B:X,15,FALSE)-VLOOKUP(H537,Matrix!B:X,15,FALSE),"")</f>
        <v/>
      </c>
      <c r="Q537" s="97">
        <f t="shared" si="34"/>
        <v>0</v>
      </c>
      <c r="R537" s="97" t="str">
        <f>IFERROR(VLOOKUP(E537&amp;F537,Data!A:F,6,FALSE),"")</f>
        <v/>
      </c>
      <c r="S537" s="98">
        <f t="shared" si="35"/>
        <v>0</v>
      </c>
      <c r="T537" s="97" t="str">
        <f>IFERROR(VLOOKUP(E537&amp;H537,Data!A:F,6,FALSE),"")</f>
        <v/>
      </c>
    </row>
    <row r="538" spans="1:20" x14ac:dyDescent="0.25">
      <c r="A538" s="91" t="str">
        <f>IFERROR(AVERAGE(VLOOKUP(F538,Matrix!B:D,2,FALSE),VLOOKUP(H538,Matrix!B:D,3,FALSE)),"")</f>
        <v/>
      </c>
      <c r="B538" s="91" t="str">
        <f>IFERROR(AVERAGE(VLOOKUP(H538,Matrix!B:D,2,FALSE),VLOOKUP(F538,Matrix!B:D,3,FALSE)),"")</f>
        <v/>
      </c>
      <c r="C538" s="79">
        <f t="shared" si="33"/>
        <v>0</v>
      </c>
      <c r="D538" s="92" t="str">
        <f t="shared" si="32"/>
        <v/>
      </c>
      <c r="E538" s="67"/>
      <c r="L538" s="93" t="str">
        <f>IFERROR(VLOOKUP(F538,Matrix!B:X,11,FALSE)-VLOOKUP(H538,Matrix!B:X,11,FALSE),"")</f>
        <v/>
      </c>
      <c r="M538" s="94" t="str">
        <f>IFERROR(VLOOKUP(F538,Matrix!B:H,7,FALSE)-VLOOKUP(H538,Matrix!B:H,7,FALSE),"")</f>
        <v/>
      </c>
      <c r="N538" s="95" t="str">
        <f>IFERROR(VLOOKUP(F538,Matrix!B:E,2,FALSE)-VLOOKUP(H538,Matrix!B:E,2,FALSE),"")</f>
        <v/>
      </c>
      <c r="O538" s="96" t="str">
        <f>IFERROR(VLOOKUP(F538,Matrix!B:X,14,FALSE)-VLOOKUP(H538,Matrix!B:X,14,FALSE),"")</f>
        <v/>
      </c>
      <c r="P538" s="96" t="str">
        <f>IFERROR(VLOOKUP(F538,Matrix!B:X,15,FALSE)-VLOOKUP(H538,Matrix!B:X,15,FALSE),"")</f>
        <v/>
      </c>
      <c r="Q538" s="97">
        <f t="shared" si="34"/>
        <v>0</v>
      </c>
      <c r="R538" s="97" t="str">
        <f>IFERROR(VLOOKUP(E538&amp;F538,Data!A:F,6,FALSE),"")</f>
        <v/>
      </c>
      <c r="S538" s="98">
        <f t="shared" si="35"/>
        <v>0</v>
      </c>
      <c r="T538" s="97" t="str">
        <f>IFERROR(VLOOKUP(E538&amp;H538,Data!A:F,6,FALSE),"")</f>
        <v/>
      </c>
    </row>
    <row r="539" spans="1:20" x14ac:dyDescent="0.25">
      <c r="A539" s="91" t="str">
        <f>IFERROR(AVERAGE(VLOOKUP(F539,Matrix!B:D,2,FALSE),VLOOKUP(H539,Matrix!B:D,3,FALSE)),"")</f>
        <v/>
      </c>
      <c r="B539" s="91" t="str">
        <f>IFERROR(AVERAGE(VLOOKUP(H539,Matrix!B:D,2,FALSE),VLOOKUP(F539,Matrix!B:D,3,FALSE)),"")</f>
        <v/>
      </c>
      <c r="C539" s="79">
        <f t="shared" si="33"/>
        <v>0</v>
      </c>
      <c r="D539" s="92" t="str">
        <f t="shared" si="32"/>
        <v/>
      </c>
      <c r="E539" s="67"/>
      <c r="L539" s="93" t="str">
        <f>IFERROR(VLOOKUP(F539,Matrix!B:X,11,FALSE)-VLOOKUP(H539,Matrix!B:X,11,FALSE),"")</f>
        <v/>
      </c>
      <c r="M539" s="94" t="str">
        <f>IFERROR(VLOOKUP(F539,Matrix!B:H,7,FALSE)-VLOOKUP(H539,Matrix!B:H,7,FALSE),"")</f>
        <v/>
      </c>
      <c r="N539" s="95" t="str">
        <f>IFERROR(VLOOKUP(F539,Matrix!B:E,2,FALSE)-VLOOKUP(H539,Matrix!B:E,2,FALSE),"")</f>
        <v/>
      </c>
      <c r="O539" s="96" t="str">
        <f>IFERROR(VLOOKUP(F539,Matrix!B:X,14,FALSE)-VLOOKUP(H539,Matrix!B:X,14,FALSE),"")</f>
        <v/>
      </c>
      <c r="P539" s="96" t="str">
        <f>IFERROR(VLOOKUP(F539,Matrix!B:X,15,FALSE)-VLOOKUP(H539,Matrix!B:X,15,FALSE),"")</f>
        <v/>
      </c>
      <c r="Q539" s="97">
        <f t="shared" si="34"/>
        <v>0</v>
      </c>
      <c r="R539" s="97" t="str">
        <f>IFERROR(VLOOKUP(E539&amp;F539,Data!A:F,6,FALSE),"")</f>
        <v/>
      </c>
      <c r="S539" s="98">
        <f t="shared" si="35"/>
        <v>0</v>
      </c>
      <c r="T539" s="97" t="str">
        <f>IFERROR(VLOOKUP(E539&amp;H539,Data!A:F,6,FALSE),"")</f>
        <v/>
      </c>
    </row>
    <row r="540" spans="1:20" x14ac:dyDescent="0.25">
      <c r="A540" s="91" t="str">
        <f>IFERROR(AVERAGE(VLOOKUP(F540,Matrix!B:D,2,FALSE),VLOOKUP(H540,Matrix!B:D,3,FALSE)),"")</f>
        <v/>
      </c>
      <c r="B540" s="91" t="str">
        <f>IFERROR(AVERAGE(VLOOKUP(H540,Matrix!B:D,2,FALSE),VLOOKUP(F540,Matrix!B:D,3,FALSE)),"")</f>
        <v/>
      </c>
      <c r="C540" s="79">
        <f t="shared" si="33"/>
        <v>0</v>
      </c>
      <c r="D540" s="92" t="str">
        <f t="shared" si="32"/>
        <v/>
      </c>
      <c r="E540" s="67"/>
      <c r="L540" s="93" t="str">
        <f>IFERROR(VLOOKUP(F540,Matrix!B:X,11,FALSE)-VLOOKUP(H540,Matrix!B:X,11,FALSE),"")</f>
        <v/>
      </c>
      <c r="M540" s="94" t="str">
        <f>IFERROR(VLOOKUP(F540,Matrix!B:H,7,FALSE)-VLOOKUP(H540,Matrix!B:H,7,FALSE),"")</f>
        <v/>
      </c>
      <c r="N540" s="95" t="str">
        <f>IFERROR(VLOOKUP(F540,Matrix!B:E,2,FALSE)-VLOOKUP(H540,Matrix!B:E,2,FALSE),"")</f>
        <v/>
      </c>
      <c r="O540" s="96" t="str">
        <f>IFERROR(VLOOKUP(F540,Matrix!B:X,14,FALSE)-VLOOKUP(H540,Matrix!B:X,14,FALSE),"")</f>
        <v/>
      </c>
      <c r="P540" s="96" t="str">
        <f>IFERROR(VLOOKUP(F540,Matrix!B:X,15,FALSE)-VLOOKUP(H540,Matrix!B:X,15,FALSE),"")</f>
        <v/>
      </c>
      <c r="Q540" s="97">
        <f t="shared" si="34"/>
        <v>0</v>
      </c>
      <c r="R540" s="97" t="str">
        <f>IFERROR(VLOOKUP(E540&amp;F540,Data!A:F,6,FALSE),"")</f>
        <v/>
      </c>
      <c r="S540" s="98">
        <f t="shared" si="35"/>
        <v>0</v>
      </c>
      <c r="T540" s="97" t="str">
        <f>IFERROR(VLOOKUP(E540&amp;H540,Data!A:F,6,FALSE),"")</f>
        <v/>
      </c>
    </row>
    <row r="541" spans="1:20" x14ac:dyDescent="0.25">
      <c r="A541" s="91" t="str">
        <f>IFERROR(AVERAGE(VLOOKUP(F541,Matrix!B:D,2,FALSE),VLOOKUP(H541,Matrix!B:D,3,FALSE)),"")</f>
        <v/>
      </c>
      <c r="B541" s="91" t="str">
        <f>IFERROR(AVERAGE(VLOOKUP(H541,Matrix!B:D,2,FALSE),VLOOKUP(F541,Matrix!B:D,3,FALSE)),"")</f>
        <v/>
      </c>
      <c r="C541" s="79">
        <f t="shared" si="33"/>
        <v>0</v>
      </c>
      <c r="D541" s="92" t="str">
        <f t="shared" si="32"/>
        <v/>
      </c>
      <c r="E541" s="67"/>
      <c r="L541" s="93" t="str">
        <f>IFERROR(VLOOKUP(F541,Matrix!B:X,11,FALSE)-VLOOKUP(H541,Matrix!B:X,11,FALSE),"")</f>
        <v/>
      </c>
      <c r="M541" s="94" t="str">
        <f>IFERROR(VLOOKUP(F541,Matrix!B:H,7,FALSE)-VLOOKUP(H541,Matrix!B:H,7,FALSE),"")</f>
        <v/>
      </c>
      <c r="N541" s="95" t="str">
        <f>IFERROR(VLOOKUP(F541,Matrix!B:E,2,FALSE)-VLOOKUP(H541,Matrix!B:E,2,FALSE),"")</f>
        <v/>
      </c>
      <c r="O541" s="96" t="str">
        <f>IFERROR(VLOOKUP(F541,Matrix!B:X,14,FALSE)-VLOOKUP(H541,Matrix!B:X,14,FALSE),"")</f>
        <v/>
      </c>
      <c r="P541" s="96" t="str">
        <f>IFERROR(VLOOKUP(F541,Matrix!B:X,15,FALSE)-VLOOKUP(H541,Matrix!B:X,15,FALSE),"")</f>
        <v/>
      </c>
      <c r="Q541" s="97">
        <f t="shared" si="34"/>
        <v>0</v>
      </c>
      <c r="R541" s="97" t="str">
        <f>IFERROR(VLOOKUP(E541&amp;F541,Data!A:F,6,FALSE),"")</f>
        <v/>
      </c>
      <c r="S541" s="98">
        <f t="shared" si="35"/>
        <v>0</v>
      </c>
      <c r="T541" s="97" t="str">
        <f>IFERROR(VLOOKUP(E541&amp;H541,Data!A:F,6,FALSE),"")</f>
        <v/>
      </c>
    </row>
    <row r="542" spans="1:20" x14ac:dyDescent="0.25">
      <c r="A542" s="91" t="str">
        <f>IFERROR(AVERAGE(VLOOKUP(F542,Matrix!B:D,2,FALSE),VLOOKUP(H542,Matrix!B:D,3,FALSE)),"")</f>
        <v/>
      </c>
      <c r="B542" s="91" t="str">
        <f>IFERROR(AVERAGE(VLOOKUP(H542,Matrix!B:D,2,FALSE),VLOOKUP(F542,Matrix!B:D,3,FALSE)),"")</f>
        <v/>
      </c>
      <c r="C542" s="79">
        <f t="shared" si="33"/>
        <v>0</v>
      </c>
      <c r="D542" s="92" t="str">
        <f t="shared" si="32"/>
        <v/>
      </c>
      <c r="E542" s="67"/>
      <c r="L542" s="93" t="str">
        <f>IFERROR(VLOOKUP(F542,Matrix!B:X,11,FALSE)-VLOOKUP(H542,Matrix!B:X,11,FALSE),"")</f>
        <v/>
      </c>
      <c r="M542" s="94" t="str">
        <f>IFERROR(VLOOKUP(F542,Matrix!B:H,7,FALSE)-VLOOKUP(H542,Matrix!B:H,7,FALSE),"")</f>
        <v/>
      </c>
      <c r="N542" s="95" t="str">
        <f>IFERROR(VLOOKUP(F542,Matrix!B:E,2,FALSE)-VLOOKUP(H542,Matrix!B:E,2,FALSE),"")</f>
        <v/>
      </c>
      <c r="O542" s="96" t="str">
        <f>IFERROR(VLOOKUP(F542,Matrix!B:X,14,FALSE)-VLOOKUP(H542,Matrix!B:X,14,FALSE),"")</f>
        <v/>
      </c>
      <c r="P542" s="96" t="str">
        <f>IFERROR(VLOOKUP(F542,Matrix!B:X,15,FALSE)-VLOOKUP(H542,Matrix!B:X,15,FALSE),"")</f>
        <v/>
      </c>
      <c r="Q542" s="97">
        <f t="shared" si="34"/>
        <v>0</v>
      </c>
      <c r="R542" s="97" t="str">
        <f>IFERROR(VLOOKUP(E542&amp;F542,Data!A:F,6,FALSE),"")</f>
        <v/>
      </c>
      <c r="S542" s="98">
        <f t="shared" si="35"/>
        <v>0</v>
      </c>
      <c r="T542" s="97" t="str">
        <f>IFERROR(VLOOKUP(E542&amp;H542,Data!A:F,6,FALSE),"")</f>
        <v/>
      </c>
    </row>
    <row r="543" spans="1:20" x14ac:dyDescent="0.25">
      <c r="A543" s="91" t="str">
        <f>IFERROR(AVERAGE(VLOOKUP(F543,Matrix!B:D,2,FALSE),VLOOKUP(H543,Matrix!B:D,3,FALSE)),"")</f>
        <v/>
      </c>
      <c r="B543" s="91" t="str">
        <f>IFERROR(AVERAGE(VLOOKUP(H543,Matrix!B:D,2,FALSE),VLOOKUP(F543,Matrix!B:D,3,FALSE)),"")</f>
        <v/>
      </c>
      <c r="C543" s="79">
        <f t="shared" si="33"/>
        <v>0</v>
      </c>
      <c r="D543" s="92" t="str">
        <f t="shared" si="32"/>
        <v/>
      </c>
      <c r="E543" s="67"/>
      <c r="L543" s="93" t="str">
        <f>IFERROR(VLOOKUP(F543,Matrix!B:X,11,FALSE)-VLOOKUP(H543,Matrix!B:X,11,FALSE),"")</f>
        <v/>
      </c>
      <c r="M543" s="94" t="str">
        <f>IFERROR(VLOOKUP(F543,Matrix!B:H,7,FALSE)-VLOOKUP(H543,Matrix!B:H,7,FALSE),"")</f>
        <v/>
      </c>
      <c r="N543" s="95" t="str">
        <f>IFERROR(VLOOKUP(F543,Matrix!B:E,2,FALSE)-VLOOKUP(H543,Matrix!B:E,2,FALSE),"")</f>
        <v/>
      </c>
      <c r="O543" s="96" t="str">
        <f>IFERROR(VLOOKUP(F543,Matrix!B:X,14,FALSE)-VLOOKUP(H543,Matrix!B:X,14,FALSE),"")</f>
        <v/>
      </c>
      <c r="P543" s="96" t="str">
        <f>IFERROR(VLOOKUP(F543,Matrix!B:X,15,FALSE)-VLOOKUP(H543,Matrix!B:X,15,FALSE),"")</f>
        <v/>
      </c>
      <c r="Q543" s="97">
        <f t="shared" si="34"/>
        <v>0</v>
      </c>
      <c r="R543" s="97" t="str">
        <f>IFERROR(VLOOKUP(E543&amp;F543,Data!A:F,6,FALSE),"")</f>
        <v/>
      </c>
      <c r="S543" s="98">
        <f t="shared" si="35"/>
        <v>0</v>
      </c>
      <c r="T543" s="97" t="str">
        <f>IFERROR(VLOOKUP(E543&amp;H543,Data!A:F,6,FALSE),"")</f>
        <v/>
      </c>
    </row>
    <row r="544" spans="1:20" x14ac:dyDescent="0.25">
      <c r="A544" s="91" t="str">
        <f>IFERROR(AVERAGE(VLOOKUP(F544,Matrix!B:D,2,FALSE),VLOOKUP(H544,Matrix!B:D,3,FALSE)),"")</f>
        <v/>
      </c>
      <c r="B544" s="91" t="str">
        <f>IFERROR(AVERAGE(VLOOKUP(H544,Matrix!B:D,2,FALSE),VLOOKUP(F544,Matrix!B:D,3,FALSE)),"")</f>
        <v/>
      </c>
      <c r="C544" s="79">
        <f t="shared" si="33"/>
        <v>0</v>
      </c>
      <c r="D544" s="92" t="str">
        <f t="shared" si="32"/>
        <v/>
      </c>
      <c r="E544" s="67"/>
      <c r="L544" s="93" t="str">
        <f>IFERROR(VLOOKUP(F544,Matrix!B:X,11,FALSE)-VLOOKUP(H544,Matrix!B:X,11,FALSE),"")</f>
        <v/>
      </c>
      <c r="M544" s="94" t="str">
        <f>IFERROR(VLOOKUP(F544,Matrix!B:H,7,FALSE)-VLOOKUP(H544,Matrix!B:H,7,FALSE),"")</f>
        <v/>
      </c>
      <c r="N544" s="95" t="str">
        <f>IFERROR(VLOOKUP(F544,Matrix!B:E,2,FALSE)-VLOOKUP(H544,Matrix!B:E,2,FALSE),"")</f>
        <v/>
      </c>
      <c r="O544" s="96" t="str">
        <f>IFERROR(VLOOKUP(F544,Matrix!B:X,14,FALSE)-VLOOKUP(H544,Matrix!B:X,14,FALSE),"")</f>
        <v/>
      </c>
      <c r="P544" s="96" t="str">
        <f>IFERROR(VLOOKUP(F544,Matrix!B:X,15,FALSE)-VLOOKUP(H544,Matrix!B:X,15,FALSE),"")</f>
        <v/>
      </c>
      <c r="Q544" s="97">
        <f t="shared" si="34"/>
        <v>0</v>
      </c>
      <c r="R544" s="97" t="str">
        <f>IFERROR(VLOOKUP(E544&amp;F544,Data!A:F,6,FALSE),"")</f>
        <v/>
      </c>
      <c r="S544" s="98">
        <f t="shared" si="35"/>
        <v>0</v>
      </c>
      <c r="T544" s="97" t="str">
        <f>IFERROR(VLOOKUP(E544&amp;H544,Data!A:F,6,FALSE),"")</f>
        <v/>
      </c>
    </row>
    <row r="545" spans="1:20" x14ac:dyDescent="0.25">
      <c r="A545" s="91" t="str">
        <f>IFERROR(AVERAGE(VLOOKUP(F545,Matrix!B:D,2,FALSE),VLOOKUP(H545,Matrix!B:D,3,FALSE)),"")</f>
        <v/>
      </c>
      <c r="B545" s="91" t="str">
        <f>IFERROR(AVERAGE(VLOOKUP(H545,Matrix!B:D,2,FALSE),VLOOKUP(F545,Matrix!B:D,3,FALSE)),"")</f>
        <v/>
      </c>
      <c r="C545" s="79">
        <f t="shared" si="33"/>
        <v>0</v>
      </c>
      <c r="D545" s="92" t="str">
        <f t="shared" si="32"/>
        <v/>
      </c>
      <c r="E545" s="67"/>
      <c r="L545" s="93" t="str">
        <f>IFERROR(VLOOKUP(F545,Matrix!B:X,11,FALSE)-VLOOKUP(H545,Matrix!B:X,11,FALSE),"")</f>
        <v/>
      </c>
      <c r="M545" s="94" t="str">
        <f>IFERROR(VLOOKUP(F545,Matrix!B:H,7,FALSE)-VLOOKUP(H545,Matrix!B:H,7,FALSE),"")</f>
        <v/>
      </c>
      <c r="N545" s="95" t="str">
        <f>IFERROR(VLOOKUP(F545,Matrix!B:E,2,FALSE)-VLOOKUP(H545,Matrix!B:E,2,FALSE),"")</f>
        <v/>
      </c>
      <c r="O545" s="96" t="str">
        <f>IFERROR(VLOOKUP(F545,Matrix!B:X,14,FALSE)-VLOOKUP(H545,Matrix!B:X,14,FALSE),"")</f>
        <v/>
      </c>
      <c r="P545" s="96" t="str">
        <f>IFERROR(VLOOKUP(F545,Matrix!B:X,15,FALSE)-VLOOKUP(H545,Matrix!B:X,15,FALSE),"")</f>
        <v/>
      </c>
      <c r="Q545" s="97">
        <f t="shared" si="34"/>
        <v>0</v>
      </c>
      <c r="R545" s="97" t="str">
        <f>IFERROR(VLOOKUP(E545&amp;F545,Data!A:F,6,FALSE),"")</f>
        <v/>
      </c>
      <c r="S545" s="98">
        <f t="shared" si="35"/>
        <v>0</v>
      </c>
      <c r="T545" s="97" t="str">
        <f>IFERROR(VLOOKUP(E545&amp;H545,Data!A:F,6,FALSE),"")</f>
        <v/>
      </c>
    </row>
    <row r="546" spans="1:20" x14ac:dyDescent="0.25">
      <c r="A546" s="91" t="str">
        <f>IFERROR(AVERAGE(VLOOKUP(F546,Matrix!B:D,2,FALSE),VLOOKUP(H546,Matrix!B:D,3,FALSE)),"")</f>
        <v/>
      </c>
      <c r="B546" s="91" t="str">
        <f>IFERROR(AVERAGE(VLOOKUP(H546,Matrix!B:D,2,FALSE),VLOOKUP(F546,Matrix!B:D,3,FALSE)),"")</f>
        <v/>
      </c>
      <c r="C546" s="79">
        <f t="shared" si="33"/>
        <v>0</v>
      </c>
      <c r="D546" s="92" t="str">
        <f t="shared" si="32"/>
        <v/>
      </c>
      <c r="E546" s="67"/>
      <c r="L546" s="93" t="str">
        <f>IFERROR(VLOOKUP(F546,Matrix!B:X,11,FALSE)-VLOOKUP(H546,Matrix!B:X,11,FALSE),"")</f>
        <v/>
      </c>
      <c r="M546" s="94" t="str">
        <f>IFERROR(VLOOKUP(F546,Matrix!B:H,7,FALSE)-VLOOKUP(H546,Matrix!B:H,7,FALSE),"")</f>
        <v/>
      </c>
      <c r="N546" s="95" t="str">
        <f>IFERROR(VLOOKUP(F546,Matrix!B:E,2,FALSE)-VLOOKUP(H546,Matrix!B:E,2,FALSE),"")</f>
        <v/>
      </c>
      <c r="O546" s="96" t="str">
        <f>IFERROR(VLOOKUP(F546,Matrix!B:X,14,FALSE)-VLOOKUP(H546,Matrix!B:X,14,FALSE),"")</f>
        <v/>
      </c>
      <c r="P546" s="96" t="str">
        <f>IFERROR(VLOOKUP(F546,Matrix!B:X,15,FALSE)-VLOOKUP(H546,Matrix!B:X,15,FALSE),"")</f>
        <v/>
      </c>
      <c r="Q546" s="97">
        <f t="shared" si="34"/>
        <v>0</v>
      </c>
      <c r="R546" s="97" t="str">
        <f>IFERROR(VLOOKUP(E546&amp;F546,Data!A:F,6,FALSE),"")</f>
        <v/>
      </c>
      <c r="S546" s="98">
        <f t="shared" si="35"/>
        <v>0</v>
      </c>
      <c r="T546" s="97" t="str">
        <f>IFERROR(VLOOKUP(E546&amp;H546,Data!A:F,6,FALSE),"")</f>
        <v/>
      </c>
    </row>
    <row r="547" spans="1:20" x14ac:dyDescent="0.25">
      <c r="A547" s="91" t="str">
        <f>IFERROR(AVERAGE(VLOOKUP(F547,Matrix!B:D,2,FALSE),VLOOKUP(H547,Matrix!B:D,3,FALSE)),"")</f>
        <v/>
      </c>
      <c r="B547" s="91" t="str">
        <f>IFERROR(AVERAGE(VLOOKUP(H547,Matrix!B:D,2,FALSE),VLOOKUP(F547,Matrix!B:D,3,FALSE)),"")</f>
        <v/>
      </c>
      <c r="C547" s="79">
        <f t="shared" si="33"/>
        <v>0</v>
      </c>
      <c r="D547" s="92" t="str">
        <f t="shared" si="32"/>
        <v/>
      </c>
      <c r="E547" s="67"/>
      <c r="L547" s="93" t="str">
        <f>IFERROR(VLOOKUP(F547,Matrix!B:X,11,FALSE)-VLOOKUP(H547,Matrix!B:X,11,FALSE),"")</f>
        <v/>
      </c>
      <c r="M547" s="94" t="str">
        <f>IFERROR(VLOOKUP(F547,Matrix!B:H,7,FALSE)-VLOOKUP(H547,Matrix!B:H,7,FALSE),"")</f>
        <v/>
      </c>
      <c r="N547" s="95" t="str">
        <f>IFERROR(VLOOKUP(F547,Matrix!B:E,2,FALSE)-VLOOKUP(H547,Matrix!B:E,2,FALSE),"")</f>
        <v/>
      </c>
      <c r="O547" s="96" t="str">
        <f>IFERROR(VLOOKUP(F547,Matrix!B:X,14,FALSE)-VLOOKUP(H547,Matrix!B:X,14,FALSE),"")</f>
        <v/>
      </c>
      <c r="P547" s="96" t="str">
        <f>IFERROR(VLOOKUP(F547,Matrix!B:X,15,FALSE)-VLOOKUP(H547,Matrix!B:X,15,FALSE),"")</f>
        <v/>
      </c>
      <c r="Q547" s="97">
        <f t="shared" si="34"/>
        <v>0</v>
      </c>
      <c r="R547" s="97" t="str">
        <f>IFERROR(VLOOKUP(E547&amp;F547,Data!A:F,6,FALSE),"")</f>
        <v/>
      </c>
      <c r="S547" s="98">
        <f t="shared" si="35"/>
        <v>0</v>
      </c>
      <c r="T547" s="97" t="str">
        <f>IFERROR(VLOOKUP(E547&amp;H547,Data!A:F,6,FALSE),"")</f>
        <v/>
      </c>
    </row>
    <row r="548" spans="1:20" x14ac:dyDescent="0.25">
      <c r="A548" s="91" t="str">
        <f>IFERROR(AVERAGE(VLOOKUP(F548,Matrix!B:D,2,FALSE),VLOOKUP(H548,Matrix!B:D,3,FALSE)),"")</f>
        <v/>
      </c>
      <c r="B548" s="91" t="str">
        <f>IFERROR(AVERAGE(VLOOKUP(H548,Matrix!B:D,2,FALSE),VLOOKUP(F548,Matrix!B:D,3,FALSE)),"")</f>
        <v/>
      </c>
      <c r="C548" s="79">
        <f t="shared" si="33"/>
        <v>0</v>
      </c>
      <c r="D548" s="92" t="str">
        <f t="shared" si="32"/>
        <v/>
      </c>
      <c r="E548" s="67"/>
      <c r="L548" s="93" t="str">
        <f>IFERROR(VLOOKUP(F548,Matrix!B:X,11,FALSE)-VLOOKUP(H548,Matrix!B:X,11,FALSE),"")</f>
        <v/>
      </c>
      <c r="M548" s="94" t="str">
        <f>IFERROR(VLOOKUP(F548,Matrix!B:H,7,FALSE)-VLOOKUP(H548,Matrix!B:H,7,FALSE),"")</f>
        <v/>
      </c>
      <c r="N548" s="95" t="str">
        <f>IFERROR(VLOOKUP(F548,Matrix!B:E,2,FALSE)-VLOOKUP(H548,Matrix!B:E,2,FALSE),"")</f>
        <v/>
      </c>
      <c r="O548" s="96" t="str">
        <f>IFERROR(VLOOKUP(F548,Matrix!B:X,14,FALSE)-VLOOKUP(H548,Matrix!B:X,14,FALSE),"")</f>
        <v/>
      </c>
      <c r="P548" s="96" t="str">
        <f>IFERROR(VLOOKUP(F548,Matrix!B:X,15,FALSE)-VLOOKUP(H548,Matrix!B:X,15,FALSE),"")</f>
        <v/>
      </c>
      <c r="Q548" s="97">
        <f t="shared" si="34"/>
        <v>0</v>
      </c>
      <c r="R548" s="97" t="str">
        <f>IFERROR(VLOOKUP(E548&amp;F548,Data!A:F,6,FALSE),"")</f>
        <v/>
      </c>
      <c r="S548" s="98">
        <f t="shared" si="35"/>
        <v>0</v>
      </c>
      <c r="T548" s="97" t="str">
        <f>IFERROR(VLOOKUP(E548&amp;H548,Data!A:F,6,FALSE),"")</f>
        <v/>
      </c>
    </row>
    <row r="549" spans="1:20" x14ac:dyDescent="0.25">
      <c r="A549" s="91" t="str">
        <f>IFERROR(AVERAGE(VLOOKUP(F549,Matrix!B:D,2,FALSE),VLOOKUP(H549,Matrix!B:D,3,FALSE)),"")</f>
        <v/>
      </c>
      <c r="B549" s="91" t="str">
        <f>IFERROR(AVERAGE(VLOOKUP(H549,Matrix!B:D,2,FALSE),VLOOKUP(F549,Matrix!B:D,3,FALSE)),"")</f>
        <v/>
      </c>
      <c r="C549" s="79">
        <f t="shared" si="33"/>
        <v>0</v>
      </c>
      <c r="D549" s="92" t="str">
        <f t="shared" si="32"/>
        <v/>
      </c>
      <c r="E549" s="67"/>
      <c r="L549" s="93" t="str">
        <f>IFERROR(VLOOKUP(F549,Matrix!B:X,11,FALSE)-VLOOKUP(H549,Matrix!B:X,11,FALSE),"")</f>
        <v/>
      </c>
      <c r="M549" s="94" t="str">
        <f>IFERROR(VLOOKUP(F549,Matrix!B:H,7,FALSE)-VLOOKUP(H549,Matrix!B:H,7,FALSE),"")</f>
        <v/>
      </c>
      <c r="N549" s="95" t="str">
        <f>IFERROR(VLOOKUP(F549,Matrix!B:E,2,FALSE)-VLOOKUP(H549,Matrix!B:E,2,FALSE),"")</f>
        <v/>
      </c>
      <c r="O549" s="96" t="str">
        <f>IFERROR(VLOOKUP(F549,Matrix!B:X,14,FALSE)-VLOOKUP(H549,Matrix!B:X,14,FALSE),"")</f>
        <v/>
      </c>
      <c r="P549" s="96" t="str">
        <f>IFERROR(VLOOKUP(F549,Matrix!B:X,15,FALSE)-VLOOKUP(H549,Matrix!B:X,15,FALSE),"")</f>
        <v/>
      </c>
      <c r="Q549" s="97">
        <f t="shared" si="34"/>
        <v>0</v>
      </c>
      <c r="R549" s="97" t="str">
        <f>IFERROR(VLOOKUP(E549&amp;F549,Data!A:F,6,FALSE),"")</f>
        <v/>
      </c>
      <c r="S549" s="98">
        <f t="shared" si="35"/>
        <v>0</v>
      </c>
      <c r="T549" s="97" t="str">
        <f>IFERROR(VLOOKUP(E549&amp;H549,Data!A:F,6,FALSE),"")</f>
        <v/>
      </c>
    </row>
    <row r="550" spans="1:20" x14ac:dyDescent="0.25">
      <c r="A550" s="91" t="str">
        <f>IFERROR(AVERAGE(VLOOKUP(F550,Matrix!B:D,2,FALSE),VLOOKUP(H550,Matrix!B:D,3,FALSE)),"")</f>
        <v/>
      </c>
      <c r="B550" s="91" t="str">
        <f>IFERROR(AVERAGE(VLOOKUP(H550,Matrix!B:D,2,FALSE),VLOOKUP(F550,Matrix!B:D,3,FALSE)),"")</f>
        <v/>
      </c>
      <c r="C550" s="79">
        <f t="shared" si="33"/>
        <v>0</v>
      </c>
      <c r="D550" s="92" t="str">
        <f t="shared" si="32"/>
        <v/>
      </c>
      <c r="E550" s="67"/>
      <c r="L550" s="93" t="str">
        <f>IFERROR(VLOOKUP(F550,Matrix!B:X,11,FALSE)-VLOOKUP(H550,Matrix!B:X,11,FALSE),"")</f>
        <v/>
      </c>
      <c r="M550" s="94" t="str">
        <f>IFERROR(VLOOKUP(F550,Matrix!B:H,7,FALSE)-VLOOKUP(H550,Matrix!B:H,7,FALSE),"")</f>
        <v/>
      </c>
      <c r="N550" s="95" t="str">
        <f>IFERROR(VLOOKUP(F550,Matrix!B:E,2,FALSE)-VLOOKUP(H550,Matrix!B:E,2,FALSE),"")</f>
        <v/>
      </c>
      <c r="O550" s="96" t="str">
        <f>IFERROR(VLOOKUP(F550,Matrix!B:X,14,FALSE)-VLOOKUP(H550,Matrix!B:X,14,FALSE),"")</f>
        <v/>
      </c>
      <c r="P550" s="96" t="str">
        <f>IFERROR(VLOOKUP(F550,Matrix!B:X,15,FALSE)-VLOOKUP(H550,Matrix!B:X,15,FALSE),"")</f>
        <v/>
      </c>
      <c r="Q550" s="97">
        <f t="shared" si="34"/>
        <v>0</v>
      </c>
      <c r="R550" s="97" t="str">
        <f>IFERROR(VLOOKUP(E550&amp;F550,Data!A:F,6,FALSE),"")</f>
        <v/>
      </c>
      <c r="S550" s="98">
        <f t="shared" si="35"/>
        <v>0</v>
      </c>
      <c r="T550" s="97" t="str">
        <f>IFERROR(VLOOKUP(E550&amp;H550,Data!A:F,6,FALSE),"")</f>
        <v/>
      </c>
    </row>
    <row r="551" spans="1:20" x14ac:dyDescent="0.25">
      <c r="A551" s="91" t="str">
        <f>IFERROR(AVERAGE(VLOOKUP(F551,Matrix!B:D,2,FALSE),VLOOKUP(H551,Matrix!B:D,3,FALSE)),"")</f>
        <v/>
      </c>
      <c r="B551" s="91" t="str">
        <f>IFERROR(AVERAGE(VLOOKUP(H551,Matrix!B:D,2,FALSE),VLOOKUP(F551,Matrix!B:D,3,FALSE)),"")</f>
        <v/>
      </c>
      <c r="C551" s="79">
        <f t="shared" si="33"/>
        <v>0</v>
      </c>
      <c r="D551" s="92" t="str">
        <f t="shared" si="32"/>
        <v/>
      </c>
      <c r="E551" s="67"/>
      <c r="L551" s="93" t="str">
        <f>IFERROR(VLOOKUP(F551,Matrix!B:X,11,FALSE)-VLOOKUP(H551,Matrix!B:X,11,FALSE),"")</f>
        <v/>
      </c>
      <c r="M551" s="94" t="str">
        <f>IFERROR(VLOOKUP(F551,Matrix!B:H,7,FALSE)-VLOOKUP(H551,Matrix!B:H,7,FALSE),"")</f>
        <v/>
      </c>
      <c r="N551" s="95" t="str">
        <f>IFERROR(VLOOKUP(F551,Matrix!B:E,2,FALSE)-VLOOKUP(H551,Matrix!B:E,2,FALSE),"")</f>
        <v/>
      </c>
      <c r="O551" s="96" t="str">
        <f>IFERROR(VLOOKUP(F551,Matrix!B:X,14,FALSE)-VLOOKUP(H551,Matrix!B:X,14,FALSE),"")</f>
        <v/>
      </c>
      <c r="P551" s="96" t="str">
        <f>IFERROR(VLOOKUP(F551,Matrix!B:X,15,FALSE)-VLOOKUP(H551,Matrix!B:X,15,FALSE),"")</f>
        <v/>
      </c>
      <c r="Q551" s="97">
        <f t="shared" si="34"/>
        <v>0</v>
      </c>
      <c r="R551" s="97" t="str">
        <f>IFERROR(VLOOKUP(E551&amp;F551,Data!A:F,6,FALSE),"")</f>
        <v/>
      </c>
      <c r="S551" s="98">
        <f t="shared" si="35"/>
        <v>0</v>
      </c>
      <c r="T551" s="97" t="str">
        <f>IFERROR(VLOOKUP(E551&amp;H551,Data!A:F,6,FALSE),"")</f>
        <v/>
      </c>
    </row>
    <row r="552" spans="1:20" x14ac:dyDescent="0.25">
      <c r="A552" s="91" t="str">
        <f>IFERROR(AVERAGE(VLOOKUP(F552,Matrix!B:D,2,FALSE),VLOOKUP(H552,Matrix!B:D,3,FALSE)),"")</f>
        <v/>
      </c>
      <c r="B552" s="91" t="str">
        <f>IFERROR(AVERAGE(VLOOKUP(H552,Matrix!B:D,2,FALSE),VLOOKUP(F552,Matrix!B:D,3,FALSE)),"")</f>
        <v/>
      </c>
      <c r="C552" s="79">
        <f t="shared" si="33"/>
        <v>0</v>
      </c>
      <c r="D552" s="92" t="str">
        <f t="shared" si="32"/>
        <v/>
      </c>
      <c r="E552" s="67"/>
      <c r="L552" s="93" t="str">
        <f>IFERROR(VLOOKUP(F552,Matrix!B:X,11,FALSE)-VLOOKUP(H552,Matrix!B:X,11,FALSE),"")</f>
        <v/>
      </c>
      <c r="M552" s="94" t="str">
        <f>IFERROR(VLOOKUP(F552,Matrix!B:H,7,FALSE)-VLOOKUP(H552,Matrix!B:H,7,FALSE),"")</f>
        <v/>
      </c>
      <c r="N552" s="95" t="str">
        <f>IFERROR(VLOOKUP(F552,Matrix!B:E,2,FALSE)-VLOOKUP(H552,Matrix!B:E,2,FALSE),"")</f>
        <v/>
      </c>
      <c r="O552" s="96" t="str">
        <f>IFERROR(VLOOKUP(F552,Matrix!B:X,14,FALSE)-VLOOKUP(H552,Matrix!B:X,14,FALSE),"")</f>
        <v/>
      </c>
      <c r="P552" s="96" t="str">
        <f>IFERROR(VLOOKUP(F552,Matrix!B:X,15,FALSE)-VLOOKUP(H552,Matrix!B:X,15,FALSE),"")</f>
        <v/>
      </c>
      <c r="Q552" s="97">
        <f t="shared" si="34"/>
        <v>0</v>
      </c>
      <c r="R552" s="97" t="str">
        <f>IFERROR(VLOOKUP(E552&amp;F552,Data!A:F,6,FALSE),"")</f>
        <v/>
      </c>
      <c r="S552" s="98">
        <f t="shared" si="35"/>
        <v>0</v>
      </c>
      <c r="T552" s="97" t="str">
        <f>IFERROR(VLOOKUP(E552&amp;H552,Data!A:F,6,FALSE),"")</f>
        <v/>
      </c>
    </row>
    <row r="553" spans="1:20" x14ac:dyDescent="0.25">
      <c r="A553" s="91" t="str">
        <f>IFERROR(AVERAGE(VLOOKUP(F553,Matrix!B:D,2,FALSE),VLOOKUP(H553,Matrix!B:D,3,FALSE)),"")</f>
        <v/>
      </c>
      <c r="B553" s="91" t="str">
        <f>IFERROR(AVERAGE(VLOOKUP(H553,Matrix!B:D,2,FALSE),VLOOKUP(F553,Matrix!B:D,3,FALSE)),"")</f>
        <v/>
      </c>
      <c r="C553" s="79">
        <f t="shared" si="33"/>
        <v>0</v>
      </c>
      <c r="D553" s="92" t="str">
        <f t="shared" si="32"/>
        <v/>
      </c>
      <c r="E553" s="67"/>
      <c r="L553" s="93" t="str">
        <f>IFERROR(VLOOKUP(F553,Matrix!B:X,11,FALSE)-VLOOKUP(H553,Matrix!B:X,11,FALSE),"")</f>
        <v/>
      </c>
      <c r="M553" s="94" t="str">
        <f>IFERROR(VLOOKUP(F553,Matrix!B:H,7,FALSE)-VLOOKUP(H553,Matrix!B:H,7,FALSE),"")</f>
        <v/>
      </c>
      <c r="N553" s="95" t="str">
        <f>IFERROR(VLOOKUP(F553,Matrix!B:E,2,FALSE)-VLOOKUP(H553,Matrix!B:E,2,FALSE),"")</f>
        <v/>
      </c>
      <c r="O553" s="96" t="str">
        <f>IFERROR(VLOOKUP(F553,Matrix!B:X,14,FALSE)-VLOOKUP(H553,Matrix!B:X,14,FALSE),"")</f>
        <v/>
      </c>
      <c r="P553" s="96" t="str">
        <f>IFERROR(VLOOKUP(F553,Matrix!B:X,15,FALSE)-VLOOKUP(H553,Matrix!B:X,15,FALSE),"")</f>
        <v/>
      </c>
      <c r="Q553" s="97">
        <f t="shared" si="34"/>
        <v>0</v>
      </c>
      <c r="R553" s="97" t="str">
        <f>IFERROR(VLOOKUP(E553&amp;F553,Data!A:F,6,FALSE),"")</f>
        <v/>
      </c>
      <c r="S553" s="98">
        <f t="shared" si="35"/>
        <v>0</v>
      </c>
      <c r="T553" s="97" t="str">
        <f>IFERROR(VLOOKUP(E553&amp;H553,Data!A:F,6,FALSE),"")</f>
        <v/>
      </c>
    </row>
    <row r="554" spans="1:20" x14ac:dyDescent="0.25">
      <c r="A554" s="91" t="str">
        <f>IFERROR(AVERAGE(VLOOKUP(F554,Matrix!B:D,2,FALSE),VLOOKUP(H554,Matrix!B:D,3,FALSE)),"")</f>
        <v/>
      </c>
      <c r="B554" s="91" t="str">
        <f>IFERROR(AVERAGE(VLOOKUP(H554,Matrix!B:D,2,FALSE),VLOOKUP(F554,Matrix!B:D,3,FALSE)),"")</f>
        <v/>
      </c>
      <c r="C554" s="79">
        <f t="shared" si="33"/>
        <v>0</v>
      </c>
      <c r="D554" s="92" t="str">
        <f t="shared" si="32"/>
        <v/>
      </c>
      <c r="E554" s="67"/>
      <c r="L554" s="93" t="str">
        <f>IFERROR(VLOOKUP(F554,Matrix!B:X,11,FALSE)-VLOOKUP(H554,Matrix!B:X,11,FALSE),"")</f>
        <v/>
      </c>
      <c r="M554" s="94" t="str">
        <f>IFERROR(VLOOKUP(F554,Matrix!B:H,7,FALSE)-VLOOKUP(H554,Matrix!B:H,7,FALSE),"")</f>
        <v/>
      </c>
      <c r="N554" s="95" t="str">
        <f>IFERROR(VLOOKUP(F554,Matrix!B:E,2,FALSE)-VLOOKUP(H554,Matrix!B:E,2,FALSE),"")</f>
        <v/>
      </c>
      <c r="O554" s="96" t="str">
        <f>IFERROR(VLOOKUP(F554,Matrix!B:X,14,FALSE)-VLOOKUP(H554,Matrix!B:X,14,FALSE),"")</f>
        <v/>
      </c>
      <c r="P554" s="96" t="str">
        <f>IFERROR(VLOOKUP(F554,Matrix!B:X,15,FALSE)-VLOOKUP(H554,Matrix!B:X,15,FALSE),"")</f>
        <v/>
      </c>
      <c r="Q554" s="97">
        <f t="shared" si="34"/>
        <v>0</v>
      </c>
      <c r="R554" s="97" t="str">
        <f>IFERROR(VLOOKUP(E554&amp;F554,Data!A:F,6,FALSE),"")</f>
        <v/>
      </c>
      <c r="S554" s="98">
        <f t="shared" si="35"/>
        <v>0</v>
      </c>
      <c r="T554" s="97" t="str">
        <f>IFERROR(VLOOKUP(E554&amp;H554,Data!A:F,6,FALSE),"")</f>
        <v/>
      </c>
    </row>
    <row r="555" spans="1:20" x14ac:dyDescent="0.25">
      <c r="A555" s="91" t="str">
        <f>IFERROR(AVERAGE(VLOOKUP(F555,Matrix!B:D,2,FALSE),VLOOKUP(H555,Matrix!B:D,3,FALSE)),"")</f>
        <v/>
      </c>
      <c r="B555" s="91" t="str">
        <f>IFERROR(AVERAGE(VLOOKUP(H555,Matrix!B:D,2,FALSE),VLOOKUP(F555,Matrix!B:D,3,FALSE)),"")</f>
        <v/>
      </c>
      <c r="C555" s="79">
        <f t="shared" si="33"/>
        <v>0</v>
      </c>
      <c r="D555" s="92" t="str">
        <f t="shared" si="32"/>
        <v/>
      </c>
      <c r="E555" s="67"/>
      <c r="L555" s="93" t="str">
        <f>IFERROR(VLOOKUP(F555,Matrix!B:X,11,FALSE)-VLOOKUP(H555,Matrix!B:X,11,FALSE),"")</f>
        <v/>
      </c>
      <c r="M555" s="94" t="str">
        <f>IFERROR(VLOOKUP(F555,Matrix!B:H,7,FALSE)-VLOOKUP(H555,Matrix!B:H,7,FALSE),"")</f>
        <v/>
      </c>
      <c r="N555" s="95" t="str">
        <f>IFERROR(VLOOKUP(F555,Matrix!B:E,2,FALSE)-VLOOKUP(H555,Matrix!B:E,2,FALSE),"")</f>
        <v/>
      </c>
      <c r="O555" s="96" t="str">
        <f>IFERROR(VLOOKUP(F555,Matrix!B:X,14,FALSE)-VLOOKUP(H555,Matrix!B:X,14,FALSE),"")</f>
        <v/>
      </c>
      <c r="P555" s="96" t="str">
        <f>IFERROR(VLOOKUP(F555,Matrix!B:X,15,FALSE)-VLOOKUP(H555,Matrix!B:X,15,FALSE),"")</f>
        <v/>
      </c>
      <c r="Q555" s="97">
        <f t="shared" si="34"/>
        <v>0</v>
      </c>
      <c r="R555" s="97" t="str">
        <f>IFERROR(VLOOKUP(E555&amp;F555,Data!A:F,6,FALSE),"")</f>
        <v/>
      </c>
      <c r="S555" s="98">
        <f t="shared" si="35"/>
        <v>0</v>
      </c>
      <c r="T555" s="97" t="str">
        <f>IFERROR(VLOOKUP(E555&amp;H555,Data!A:F,6,FALSE),"")</f>
        <v/>
      </c>
    </row>
    <row r="556" spans="1:20" x14ac:dyDescent="0.25">
      <c r="A556" s="91" t="str">
        <f>IFERROR(AVERAGE(VLOOKUP(F556,Matrix!B:D,2,FALSE),VLOOKUP(H556,Matrix!B:D,3,FALSE)),"")</f>
        <v/>
      </c>
      <c r="B556" s="91" t="str">
        <f>IFERROR(AVERAGE(VLOOKUP(H556,Matrix!B:D,2,FALSE),VLOOKUP(F556,Matrix!B:D,3,FALSE)),"")</f>
        <v/>
      </c>
      <c r="C556" s="79">
        <f t="shared" si="33"/>
        <v>0</v>
      </c>
      <c r="D556" s="92" t="str">
        <f t="shared" si="32"/>
        <v/>
      </c>
      <c r="E556" s="67"/>
      <c r="L556" s="93" t="str">
        <f>IFERROR(VLOOKUP(F556,Matrix!B:X,11,FALSE)-VLOOKUP(H556,Matrix!B:X,11,FALSE),"")</f>
        <v/>
      </c>
      <c r="M556" s="94" t="str">
        <f>IFERROR(VLOOKUP(F556,Matrix!B:H,7,FALSE)-VLOOKUP(H556,Matrix!B:H,7,FALSE),"")</f>
        <v/>
      </c>
      <c r="N556" s="95" t="str">
        <f>IFERROR(VLOOKUP(F556,Matrix!B:E,2,FALSE)-VLOOKUP(H556,Matrix!B:E,2,FALSE),"")</f>
        <v/>
      </c>
      <c r="O556" s="96" t="str">
        <f>IFERROR(VLOOKUP(F556,Matrix!B:X,14,FALSE)-VLOOKUP(H556,Matrix!B:X,14,FALSE),"")</f>
        <v/>
      </c>
      <c r="P556" s="96" t="str">
        <f>IFERROR(VLOOKUP(F556,Matrix!B:X,15,FALSE)-VLOOKUP(H556,Matrix!B:X,15,FALSE),"")</f>
        <v/>
      </c>
      <c r="Q556" s="97">
        <f t="shared" si="34"/>
        <v>0</v>
      </c>
      <c r="R556" s="97" t="str">
        <f>IFERROR(VLOOKUP(E556&amp;F556,Data!A:F,6,FALSE),"")</f>
        <v/>
      </c>
      <c r="S556" s="98">
        <f t="shared" si="35"/>
        <v>0</v>
      </c>
      <c r="T556" s="97" t="str">
        <f>IFERROR(VLOOKUP(E556&amp;H556,Data!A:F,6,FALSE),"")</f>
        <v/>
      </c>
    </row>
    <row r="557" spans="1:20" x14ac:dyDescent="0.25">
      <c r="A557" s="91" t="str">
        <f>IFERROR(AVERAGE(VLOOKUP(F557,Matrix!B:D,2,FALSE),VLOOKUP(H557,Matrix!B:D,3,FALSE)),"")</f>
        <v/>
      </c>
      <c r="B557" s="91" t="str">
        <f>IFERROR(AVERAGE(VLOOKUP(H557,Matrix!B:D,2,FALSE),VLOOKUP(F557,Matrix!B:D,3,FALSE)),"")</f>
        <v/>
      </c>
      <c r="C557" s="79">
        <f t="shared" si="33"/>
        <v>0</v>
      </c>
      <c r="D557" s="92" t="str">
        <f t="shared" si="32"/>
        <v/>
      </c>
      <c r="E557" s="67"/>
      <c r="L557" s="93" t="str">
        <f>IFERROR(VLOOKUP(F557,Matrix!B:X,11,FALSE)-VLOOKUP(H557,Matrix!B:X,11,FALSE),"")</f>
        <v/>
      </c>
      <c r="M557" s="94" t="str">
        <f>IFERROR(VLOOKUP(F557,Matrix!B:H,7,FALSE)-VLOOKUP(H557,Matrix!B:H,7,FALSE),"")</f>
        <v/>
      </c>
      <c r="N557" s="95" t="str">
        <f>IFERROR(VLOOKUP(F557,Matrix!B:E,2,FALSE)-VLOOKUP(H557,Matrix!B:E,2,FALSE),"")</f>
        <v/>
      </c>
      <c r="O557" s="96" t="str">
        <f>IFERROR(VLOOKUP(F557,Matrix!B:X,14,FALSE)-VLOOKUP(H557,Matrix!B:X,14,FALSE),"")</f>
        <v/>
      </c>
      <c r="P557" s="96" t="str">
        <f>IFERROR(VLOOKUP(F557,Matrix!B:X,15,FALSE)-VLOOKUP(H557,Matrix!B:X,15,FALSE),"")</f>
        <v/>
      </c>
      <c r="Q557" s="97">
        <f t="shared" si="34"/>
        <v>0</v>
      </c>
      <c r="R557" s="97" t="str">
        <f>IFERROR(VLOOKUP(E557&amp;F557,Data!A:F,6,FALSE),"")</f>
        <v/>
      </c>
      <c r="S557" s="98">
        <f t="shared" si="35"/>
        <v>0</v>
      </c>
      <c r="T557" s="97" t="str">
        <f>IFERROR(VLOOKUP(E557&amp;H557,Data!A:F,6,FALSE),"")</f>
        <v/>
      </c>
    </row>
    <row r="558" spans="1:20" x14ac:dyDescent="0.25">
      <c r="A558" s="91" t="str">
        <f>IFERROR(AVERAGE(VLOOKUP(F558,Matrix!B:D,2,FALSE),VLOOKUP(H558,Matrix!B:D,3,FALSE)),"")</f>
        <v/>
      </c>
      <c r="B558" s="91" t="str">
        <f>IFERROR(AVERAGE(VLOOKUP(H558,Matrix!B:D,2,FALSE),VLOOKUP(F558,Matrix!B:D,3,FALSE)),"")</f>
        <v/>
      </c>
      <c r="C558" s="79">
        <f t="shared" si="33"/>
        <v>0</v>
      </c>
      <c r="D558" s="92" t="str">
        <f t="shared" si="32"/>
        <v/>
      </c>
      <c r="E558" s="67"/>
      <c r="L558" s="93" t="str">
        <f>IFERROR(VLOOKUP(F558,Matrix!B:X,11,FALSE)-VLOOKUP(H558,Matrix!B:X,11,FALSE),"")</f>
        <v/>
      </c>
      <c r="M558" s="94" t="str">
        <f>IFERROR(VLOOKUP(F558,Matrix!B:H,7,FALSE)-VLOOKUP(H558,Matrix!B:H,7,FALSE),"")</f>
        <v/>
      </c>
      <c r="N558" s="95" t="str">
        <f>IFERROR(VLOOKUP(F558,Matrix!B:E,2,FALSE)-VLOOKUP(H558,Matrix!B:E,2,FALSE),"")</f>
        <v/>
      </c>
      <c r="O558" s="96" t="str">
        <f>IFERROR(VLOOKUP(F558,Matrix!B:X,14,FALSE)-VLOOKUP(H558,Matrix!B:X,14,FALSE),"")</f>
        <v/>
      </c>
      <c r="P558" s="96" t="str">
        <f>IFERROR(VLOOKUP(F558,Matrix!B:X,15,FALSE)-VLOOKUP(H558,Matrix!B:X,15,FALSE),"")</f>
        <v/>
      </c>
      <c r="Q558" s="97">
        <f t="shared" si="34"/>
        <v>0</v>
      </c>
      <c r="R558" s="97" t="str">
        <f>IFERROR(VLOOKUP(E558&amp;F558,Data!A:F,6,FALSE),"")</f>
        <v/>
      </c>
      <c r="S558" s="98">
        <f t="shared" si="35"/>
        <v>0</v>
      </c>
      <c r="T558" s="97" t="str">
        <f>IFERROR(VLOOKUP(E558&amp;H558,Data!A:F,6,FALSE),"")</f>
        <v/>
      </c>
    </row>
    <row r="559" spans="1:20" x14ac:dyDescent="0.25">
      <c r="A559" s="91" t="str">
        <f>IFERROR(AVERAGE(VLOOKUP(F559,Matrix!B:D,2,FALSE),VLOOKUP(H559,Matrix!B:D,3,FALSE)),"")</f>
        <v/>
      </c>
      <c r="B559" s="91" t="str">
        <f>IFERROR(AVERAGE(VLOOKUP(H559,Matrix!B:D,2,FALSE),VLOOKUP(F559,Matrix!B:D,3,FALSE)),"")</f>
        <v/>
      </c>
      <c r="C559" s="79">
        <f t="shared" si="33"/>
        <v>0</v>
      </c>
      <c r="D559" s="92" t="str">
        <f t="shared" si="32"/>
        <v/>
      </c>
      <c r="E559" s="67"/>
      <c r="L559" s="93" t="str">
        <f>IFERROR(VLOOKUP(F559,Matrix!B:X,11,FALSE)-VLOOKUP(H559,Matrix!B:X,11,FALSE),"")</f>
        <v/>
      </c>
      <c r="M559" s="94" t="str">
        <f>IFERROR(VLOOKUP(F559,Matrix!B:H,7,FALSE)-VLOOKUP(H559,Matrix!B:H,7,FALSE),"")</f>
        <v/>
      </c>
      <c r="N559" s="95" t="str">
        <f>IFERROR(VLOOKUP(F559,Matrix!B:E,2,FALSE)-VLOOKUP(H559,Matrix!B:E,2,FALSE),"")</f>
        <v/>
      </c>
      <c r="O559" s="96" t="str">
        <f>IFERROR(VLOOKUP(F559,Matrix!B:X,14,FALSE)-VLOOKUP(H559,Matrix!B:X,14,FALSE),"")</f>
        <v/>
      </c>
      <c r="P559" s="96" t="str">
        <f>IFERROR(VLOOKUP(F559,Matrix!B:X,15,FALSE)-VLOOKUP(H559,Matrix!B:X,15,FALSE),"")</f>
        <v/>
      </c>
      <c r="Q559" s="97">
        <f t="shared" si="34"/>
        <v>0</v>
      </c>
      <c r="R559" s="97" t="str">
        <f>IFERROR(VLOOKUP(E559&amp;F559,Data!A:F,6,FALSE),"")</f>
        <v/>
      </c>
      <c r="S559" s="98">
        <f t="shared" si="35"/>
        <v>0</v>
      </c>
      <c r="T559" s="97" t="str">
        <f>IFERROR(VLOOKUP(E559&amp;H559,Data!A:F,6,FALSE),"")</f>
        <v/>
      </c>
    </row>
    <row r="560" spans="1:20" x14ac:dyDescent="0.25">
      <c r="A560" s="91" t="str">
        <f>IFERROR(AVERAGE(VLOOKUP(F560,Matrix!B:D,2,FALSE),VLOOKUP(H560,Matrix!B:D,3,FALSE)),"")</f>
        <v/>
      </c>
      <c r="B560" s="91" t="str">
        <f>IFERROR(AVERAGE(VLOOKUP(H560,Matrix!B:D,2,FALSE),VLOOKUP(F560,Matrix!B:D,3,FALSE)),"")</f>
        <v/>
      </c>
      <c r="C560" s="79">
        <f t="shared" si="33"/>
        <v>0</v>
      </c>
      <c r="D560" s="92" t="str">
        <f t="shared" si="32"/>
        <v/>
      </c>
      <c r="E560" s="67"/>
      <c r="L560" s="93" t="str">
        <f>IFERROR(VLOOKUP(F560,Matrix!B:X,11,FALSE)-VLOOKUP(H560,Matrix!B:X,11,FALSE),"")</f>
        <v/>
      </c>
      <c r="M560" s="94" t="str">
        <f>IFERROR(VLOOKUP(F560,Matrix!B:H,7,FALSE)-VLOOKUP(H560,Matrix!B:H,7,FALSE),"")</f>
        <v/>
      </c>
      <c r="N560" s="95" t="str">
        <f>IFERROR(VLOOKUP(F560,Matrix!B:E,2,FALSE)-VLOOKUP(H560,Matrix!B:E,2,FALSE),"")</f>
        <v/>
      </c>
      <c r="O560" s="96" t="str">
        <f>IFERROR(VLOOKUP(F560,Matrix!B:X,14,FALSE)-VLOOKUP(H560,Matrix!B:X,14,FALSE),"")</f>
        <v/>
      </c>
      <c r="P560" s="96" t="str">
        <f>IFERROR(VLOOKUP(F560,Matrix!B:X,15,FALSE)-VLOOKUP(H560,Matrix!B:X,15,FALSE),"")</f>
        <v/>
      </c>
      <c r="Q560" s="97">
        <f t="shared" si="34"/>
        <v>0</v>
      </c>
      <c r="R560" s="97" t="str">
        <f>IFERROR(VLOOKUP(E560&amp;F560,Data!A:F,6,FALSE),"")</f>
        <v/>
      </c>
      <c r="S560" s="98">
        <f t="shared" si="35"/>
        <v>0</v>
      </c>
      <c r="T560" s="97" t="str">
        <f>IFERROR(VLOOKUP(E560&amp;H560,Data!A:F,6,FALSE),"")</f>
        <v/>
      </c>
    </row>
    <row r="561" spans="1:20" x14ac:dyDescent="0.25">
      <c r="A561" s="91" t="str">
        <f>IFERROR(AVERAGE(VLOOKUP(F561,Matrix!B:D,2,FALSE),VLOOKUP(H561,Matrix!B:D,3,FALSE)),"")</f>
        <v/>
      </c>
      <c r="B561" s="91" t="str">
        <f>IFERROR(AVERAGE(VLOOKUP(H561,Matrix!B:D,2,FALSE),VLOOKUP(F561,Matrix!B:D,3,FALSE)),"")</f>
        <v/>
      </c>
      <c r="C561" s="79">
        <f t="shared" si="33"/>
        <v>0</v>
      </c>
      <c r="D561" s="92" t="str">
        <f t="shared" si="32"/>
        <v/>
      </c>
      <c r="E561" s="67"/>
      <c r="L561" s="93" t="str">
        <f>IFERROR(VLOOKUP(F561,Matrix!B:X,11,FALSE)-VLOOKUP(H561,Matrix!B:X,11,FALSE),"")</f>
        <v/>
      </c>
      <c r="M561" s="94" t="str">
        <f>IFERROR(VLOOKUP(F561,Matrix!B:H,7,FALSE)-VLOOKUP(H561,Matrix!B:H,7,FALSE),"")</f>
        <v/>
      </c>
      <c r="N561" s="95" t="str">
        <f>IFERROR(VLOOKUP(F561,Matrix!B:E,2,FALSE)-VLOOKUP(H561,Matrix!B:E,2,FALSE),"")</f>
        <v/>
      </c>
      <c r="O561" s="96" t="str">
        <f>IFERROR(VLOOKUP(F561,Matrix!B:X,14,FALSE)-VLOOKUP(H561,Matrix!B:X,14,FALSE),"")</f>
        <v/>
      </c>
      <c r="P561" s="96" t="str">
        <f>IFERROR(VLOOKUP(F561,Matrix!B:X,15,FALSE)-VLOOKUP(H561,Matrix!B:X,15,FALSE),"")</f>
        <v/>
      </c>
      <c r="Q561" s="97">
        <f t="shared" si="34"/>
        <v>0</v>
      </c>
      <c r="R561" s="97" t="str">
        <f>IFERROR(VLOOKUP(E561&amp;F561,Data!A:F,6,FALSE),"")</f>
        <v/>
      </c>
      <c r="S561" s="98">
        <f t="shared" si="35"/>
        <v>0</v>
      </c>
      <c r="T561" s="97" t="str">
        <f>IFERROR(VLOOKUP(E561&amp;H561,Data!A:F,6,FALSE),"")</f>
        <v/>
      </c>
    </row>
    <row r="562" spans="1:20" x14ac:dyDescent="0.25">
      <c r="A562" s="91" t="str">
        <f>IFERROR(AVERAGE(VLOOKUP(F562,Matrix!B:D,2,FALSE),VLOOKUP(H562,Matrix!B:D,3,FALSE)),"")</f>
        <v/>
      </c>
      <c r="B562" s="91" t="str">
        <f>IFERROR(AVERAGE(VLOOKUP(H562,Matrix!B:D,2,FALSE),VLOOKUP(F562,Matrix!B:D,3,FALSE)),"")</f>
        <v/>
      </c>
      <c r="C562" s="79">
        <f t="shared" si="33"/>
        <v>0</v>
      </c>
      <c r="D562" s="92" t="str">
        <f t="shared" si="32"/>
        <v/>
      </c>
      <c r="E562" s="67"/>
      <c r="L562" s="93" t="str">
        <f>IFERROR(VLOOKUP(F562,Matrix!B:X,11,FALSE)-VLOOKUP(H562,Matrix!B:X,11,FALSE),"")</f>
        <v/>
      </c>
      <c r="M562" s="94" t="str">
        <f>IFERROR(VLOOKUP(F562,Matrix!B:H,7,FALSE)-VLOOKUP(H562,Matrix!B:H,7,FALSE),"")</f>
        <v/>
      </c>
      <c r="N562" s="95" t="str">
        <f>IFERROR(VLOOKUP(F562,Matrix!B:E,2,FALSE)-VLOOKUP(H562,Matrix!B:E,2,FALSE),"")</f>
        <v/>
      </c>
      <c r="O562" s="96" t="str">
        <f>IFERROR(VLOOKUP(F562,Matrix!B:X,14,FALSE)-VLOOKUP(H562,Matrix!B:X,14,FALSE),"")</f>
        <v/>
      </c>
      <c r="P562" s="96" t="str">
        <f>IFERROR(VLOOKUP(F562,Matrix!B:X,15,FALSE)-VLOOKUP(H562,Matrix!B:X,15,FALSE),"")</f>
        <v/>
      </c>
      <c r="Q562" s="97">
        <f t="shared" si="34"/>
        <v>0</v>
      </c>
      <c r="R562" s="97" t="str">
        <f>IFERROR(VLOOKUP(E562&amp;F562,Data!A:F,6,FALSE),"")</f>
        <v/>
      </c>
      <c r="S562" s="98">
        <f t="shared" si="35"/>
        <v>0</v>
      </c>
      <c r="T562" s="97" t="str">
        <f>IFERROR(VLOOKUP(E562&amp;H562,Data!A:F,6,FALSE),"")</f>
        <v/>
      </c>
    </row>
    <row r="563" spans="1:20" x14ac:dyDescent="0.25">
      <c r="A563" s="91" t="str">
        <f>IFERROR(AVERAGE(VLOOKUP(F563,Matrix!B:D,2,FALSE),VLOOKUP(H563,Matrix!B:D,3,FALSE)),"")</f>
        <v/>
      </c>
      <c r="B563" s="91" t="str">
        <f>IFERROR(AVERAGE(VLOOKUP(H563,Matrix!B:D,2,FALSE),VLOOKUP(F563,Matrix!B:D,3,FALSE)),"")</f>
        <v/>
      </c>
      <c r="C563" s="79">
        <f t="shared" si="33"/>
        <v>0</v>
      </c>
      <c r="D563" s="92" t="str">
        <f t="shared" si="32"/>
        <v/>
      </c>
      <c r="E563" s="67"/>
      <c r="L563" s="93" t="str">
        <f>IFERROR(VLOOKUP(F563,Matrix!B:X,11,FALSE)-VLOOKUP(H563,Matrix!B:X,11,FALSE),"")</f>
        <v/>
      </c>
      <c r="M563" s="94" t="str">
        <f>IFERROR(VLOOKUP(F563,Matrix!B:H,7,FALSE)-VLOOKUP(H563,Matrix!B:H,7,FALSE),"")</f>
        <v/>
      </c>
      <c r="N563" s="95" t="str">
        <f>IFERROR(VLOOKUP(F563,Matrix!B:E,2,FALSE)-VLOOKUP(H563,Matrix!B:E,2,FALSE),"")</f>
        <v/>
      </c>
      <c r="O563" s="96" t="str">
        <f>IFERROR(VLOOKUP(F563,Matrix!B:X,14,FALSE)-VLOOKUP(H563,Matrix!B:X,14,FALSE),"")</f>
        <v/>
      </c>
      <c r="P563" s="96" t="str">
        <f>IFERROR(VLOOKUP(F563,Matrix!B:X,15,FALSE)-VLOOKUP(H563,Matrix!B:X,15,FALSE),"")</f>
        <v/>
      </c>
      <c r="Q563" s="97">
        <f t="shared" si="34"/>
        <v>0</v>
      </c>
      <c r="R563" s="97" t="str">
        <f>IFERROR(VLOOKUP(E563&amp;F563,Data!A:F,6,FALSE),"")</f>
        <v/>
      </c>
      <c r="S563" s="98">
        <f t="shared" si="35"/>
        <v>0</v>
      </c>
      <c r="T563" s="97" t="str">
        <f>IFERROR(VLOOKUP(E563&amp;H563,Data!A:F,6,FALSE),"")</f>
        <v/>
      </c>
    </row>
    <row r="564" spans="1:20" x14ac:dyDescent="0.25">
      <c r="A564" s="91" t="str">
        <f>IFERROR(AVERAGE(VLOOKUP(F564,Matrix!B:D,2,FALSE),VLOOKUP(H564,Matrix!B:D,3,FALSE)),"")</f>
        <v/>
      </c>
      <c r="B564" s="91" t="str">
        <f>IFERROR(AVERAGE(VLOOKUP(H564,Matrix!B:D,2,FALSE),VLOOKUP(F564,Matrix!B:D,3,FALSE)),"")</f>
        <v/>
      </c>
      <c r="C564" s="79">
        <f t="shared" si="33"/>
        <v>0</v>
      </c>
      <c r="D564" s="92" t="str">
        <f t="shared" si="32"/>
        <v/>
      </c>
      <c r="E564" s="67"/>
      <c r="L564" s="93" t="str">
        <f>IFERROR(VLOOKUP(F564,Matrix!B:X,11,FALSE)-VLOOKUP(H564,Matrix!B:X,11,FALSE),"")</f>
        <v/>
      </c>
      <c r="M564" s="94" t="str">
        <f>IFERROR(VLOOKUP(F564,Matrix!B:H,7,FALSE)-VLOOKUP(H564,Matrix!B:H,7,FALSE),"")</f>
        <v/>
      </c>
      <c r="N564" s="95" t="str">
        <f>IFERROR(VLOOKUP(F564,Matrix!B:E,2,FALSE)-VLOOKUP(H564,Matrix!B:E,2,FALSE),"")</f>
        <v/>
      </c>
      <c r="O564" s="96" t="str">
        <f>IFERROR(VLOOKUP(F564,Matrix!B:X,14,FALSE)-VLOOKUP(H564,Matrix!B:X,14,FALSE),"")</f>
        <v/>
      </c>
      <c r="P564" s="96" t="str">
        <f>IFERROR(VLOOKUP(F564,Matrix!B:X,15,FALSE)-VLOOKUP(H564,Matrix!B:X,15,FALSE),"")</f>
        <v/>
      </c>
      <c r="Q564" s="97">
        <f t="shared" si="34"/>
        <v>0</v>
      </c>
      <c r="R564" s="97" t="str">
        <f>IFERROR(VLOOKUP(E564&amp;F564,Data!A:F,6,FALSE),"")</f>
        <v/>
      </c>
      <c r="S564" s="98">
        <f t="shared" si="35"/>
        <v>0</v>
      </c>
      <c r="T564" s="97" t="str">
        <f>IFERROR(VLOOKUP(E564&amp;H564,Data!A:F,6,FALSE),"")</f>
        <v/>
      </c>
    </row>
    <row r="565" spans="1:20" x14ac:dyDescent="0.25">
      <c r="A565" s="91" t="str">
        <f>IFERROR(AVERAGE(VLOOKUP(F565,Matrix!B:D,2,FALSE),VLOOKUP(H565,Matrix!B:D,3,FALSE)),"")</f>
        <v/>
      </c>
      <c r="B565" s="91" t="str">
        <f>IFERROR(AVERAGE(VLOOKUP(H565,Matrix!B:D,2,FALSE),VLOOKUP(F565,Matrix!B:D,3,FALSE)),"")</f>
        <v/>
      </c>
      <c r="C565" s="79">
        <f t="shared" si="33"/>
        <v>0</v>
      </c>
      <c r="D565" s="92" t="str">
        <f t="shared" si="32"/>
        <v/>
      </c>
      <c r="E565" s="67"/>
      <c r="L565" s="93" t="str">
        <f>IFERROR(VLOOKUP(F565,Matrix!B:X,11,FALSE)-VLOOKUP(H565,Matrix!B:X,11,FALSE),"")</f>
        <v/>
      </c>
      <c r="M565" s="94" t="str">
        <f>IFERROR(VLOOKUP(F565,Matrix!B:H,7,FALSE)-VLOOKUP(H565,Matrix!B:H,7,FALSE),"")</f>
        <v/>
      </c>
      <c r="N565" s="95" t="str">
        <f>IFERROR(VLOOKUP(F565,Matrix!B:E,2,FALSE)-VLOOKUP(H565,Matrix!B:E,2,FALSE),"")</f>
        <v/>
      </c>
      <c r="O565" s="96" t="str">
        <f>IFERROR(VLOOKUP(F565,Matrix!B:X,14,FALSE)-VLOOKUP(H565,Matrix!B:X,14,FALSE),"")</f>
        <v/>
      </c>
      <c r="P565" s="96" t="str">
        <f>IFERROR(VLOOKUP(F565,Matrix!B:X,15,FALSE)-VLOOKUP(H565,Matrix!B:X,15,FALSE),"")</f>
        <v/>
      </c>
      <c r="Q565" s="97">
        <f t="shared" si="34"/>
        <v>0</v>
      </c>
      <c r="R565" s="97" t="str">
        <f>IFERROR(VLOOKUP(E565&amp;F565,Data!A:F,6,FALSE),"")</f>
        <v/>
      </c>
      <c r="S565" s="98">
        <f t="shared" si="35"/>
        <v>0</v>
      </c>
      <c r="T565" s="97" t="str">
        <f>IFERROR(VLOOKUP(E565&amp;H565,Data!A:F,6,FALSE),"")</f>
        <v/>
      </c>
    </row>
    <row r="566" spans="1:20" x14ac:dyDescent="0.25">
      <c r="A566" s="91" t="str">
        <f>IFERROR(AVERAGE(VLOOKUP(F566,Matrix!B:D,2,FALSE),VLOOKUP(H566,Matrix!B:D,3,FALSE)),"")</f>
        <v/>
      </c>
      <c r="B566" s="91" t="str">
        <f>IFERROR(AVERAGE(VLOOKUP(H566,Matrix!B:D,2,FALSE),VLOOKUP(F566,Matrix!B:D,3,FALSE)),"")</f>
        <v/>
      </c>
      <c r="C566" s="79">
        <f t="shared" si="33"/>
        <v>0</v>
      </c>
      <c r="D566" s="92" t="str">
        <f t="shared" si="32"/>
        <v/>
      </c>
      <c r="E566" s="67"/>
      <c r="L566" s="93" t="str">
        <f>IFERROR(VLOOKUP(F566,Matrix!B:X,11,FALSE)-VLOOKUP(H566,Matrix!B:X,11,FALSE),"")</f>
        <v/>
      </c>
      <c r="M566" s="94" t="str">
        <f>IFERROR(VLOOKUP(F566,Matrix!B:H,7,FALSE)-VLOOKUP(H566,Matrix!B:H,7,FALSE),"")</f>
        <v/>
      </c>
      <c r="N566" s="95" t="str">
        <f>IFERROR(VLOOKUP(F566,Matrix!B:E,2,FALSE)-VLOOKUP(H566,Matrix!B:E,2,FALSE),"")</f>
        <v/>
      </c>
      <c r="O566" s="96" t="str">
        <f>IFERROR(VLOOKUP(F566,Matrix!B:X,14,FALSE)-VLOOKUP(H566,Matrix!B:X,14,FALSE),"")</f>
        <v/>
      </c>
      <c r="P566" s="96" t="str">
        <f>IFERROR(VLOOKUP(F566,Matrix!B:X,15,FALSE)-VLOOKUP(H566,Matrix!B:X,15,FALSE),"")</f>
        <v/>
      </c>
      <c r="Q566" s="97">
        <f t="shared" si="34"/>
        <v>0</v>
      </c>
      <c r="R566" s="97" t="str">
        <f>IFERROR(VLOOKUP(E566&amp;F566,Data!A:F,6,FALSE),"")</f>
        <v/>
      </c>
      <c r="S566" s="98">
        <f t="shared" si="35"/>
        <v>0</v>
      </c>
      <c r="T566" s="97" t="str">
        <f>IFERROR(VLOOKUP(E566&amp;H566,Data!A:F,6,FALSE),"")</f>
        <v/>
      </c>
    </row>
    <row r="567" spans="1:20" x14ac:dyDescent="0.25">
      <c r="A567" s="91" t="str">
        <f>IFERROR(AVERAGE(VLOOKUP(F567,Matrix!B:D,2,FALSE),VLOOKUP(H567,Matrix!B:D,3,FALSE)),"")</f>
        <v/>
      </c>
      <c r="B567" s="91" t="str">
        <f>IFERROR(AVERAGE(VLOOKUP(H567,Matrix!B:D,2,FALSE),VLOOKUP(F567,Matrix!B:D,3,FALSE)),"")</f>
        <v/>
      </c>
      <c r="C567" s="79">
        <f t="shared" si="33"/>
        <v>0</v>
      </c>
      <c r="D567" s="92" t="str">
        <f t="shared" si="32"/>
        <v/>
      </c>
      <c r="E567" s="67"/>
      <c r="L567" s="93" t="str">
        <f>IFERROR(VLOOKUP(F567,Matrix!B:X,11,FALSE)-VLOOKUP(H567,Matrix!B:X,11,FALSE),"")</f>
        <v/>
      </c>
      <c r="M567" s="94" t="str">
        <f>IFERROR(VLOOKUP(F567,Matrix!B:H,7,FALSE)-VLOOKUP(H567,Matrix!B:H,7,FALSE),"")</f>
        <v/>
      </c>
      <c r="N567" s="95" t="str">
        <f>IFERROR(VLOOKUP(F567,Matrix!B:E,2,FALSE)-VLOOKUP(H567,Matrix!B:E,2,FALSE),"")</f>
        <v/>
      </c>
      <c r="O567" s="96" t="str">
        <f>IFERROR(VLOOKUP(F567,Matrix!B:X,14,FALSE)-VLOOKUP(H567,Matrix!B:X,14,FALSE),"")</f>
        <v/>
      </c>
      <c r="P567" s="96" t="str">
        <f>IFERROR(VLOOKUP(F567,Matrix!B:X,15,FALSE)-VLOOKUP(H567,Matrix!B:X,15,FALSE),"")</f>
        <v/>
      </c>
      <c r="Q567" s="97">
        <f t="shared" si="34"/>
        <v>0</v>
      </c>
      <c r="R567" s="97" t="str">
        <f>IFERROR(VLOOKUP(E567&amp;F567,Data!A:F,6,FALSE),"")</f>
        <v/>
      </c>
      <c r="S567" s="98">
        <f t="shared" si="35"/>
        <v>0</v>
      </c>
      <c r="T567" s="97" t="str">
        <f>IFERROR(VLOOKUP(E567&amp;H567,Data!A:F,6,FALSE),"")</f>
        <v/>
      </c>
    </row>
    <row r="568" spans="1:20" x14ac:dyDescent="0.25">
      <c r="A568" s="91" t="str">
        <f>IFERROR(AVERAGE(VLOOKUP(F568,Matrix!B:D,2,FALSE),VLOOKUP(H568,Matrix!B:D,3,FALSE)),"")</f>
        <v/>
      </c>
      <c r="B568" s="91" t="str">
        <f>IFERROR(AVERAGE(VLOOKUP(H568,Matrix!B:D,2,FALSE),VLOOKUP(F568,Matrix!B:D,3,FALSE)),"")</f>
        <v/>
      </c>
      <c r="C568" s="79">
        <f t="shared" si="33"/>
        <v>0</v>
      </c>
      <c r="D568" s="92" t="str">
        <f t="shared" si="32"/>
        <v/>
      </c>
      <c r="E568" s="67"/>
      <c r="L568" s="93" t="str">
        <f>IFERROR(VLOOKUP(F568,Matrix!B:X,11,FALSE)-VLOOKUP(H568,Matrix!B:X,11,FALSE),"")</f>
        <v/>
      </c>
      <c r="M568" s="94" t="str">
        <f>IFERROR(VLOOKUP(F568,Matrix!B:H,7,FALSE)-VLOOKUP(H568,Matrix!B:H,7,FALSE),"")</f>
        <v/>
      </c>
      <c r="N568" s="95" t="str">
        <f>IFERROR(VLOOKUP(F568,Matrix!B:E,2,FALSE)-VLOOKUP(H568,Matrix!B:E,2,FALSE),"")</f>
        <v/>
      </c>
      <c r="O568" s="96" t="str">
        <f>IFERROR(VLOOKUP(F568,Matrix!B:X,14,FALSE)-VLOOKUP(H568,Matrix!B:X,14,FALSE),"")</f>
        <v/>
      </c>
      <c r="P568" s="96" t="str">
        <f>IFERROR(VLOOKUP(F568,Matrix!B:X,15,FALSE)-VLOOKUP(H568,Matrix!B:X,15,FALSE),"")</f>
        <v/>
      </c>
      <c r="Q568" s="97">
        <f t="shared" si="34"/>
        <v>0</v>
      </c>
      <c r="R568" s="97" t="str">
        <f>IFERROR(VLOOKUP(E568&amp;F568,Data!A:F,6,FALSE),"")</f>
        <v/>
      </c>
      <c r="S568" s="98">
        <f t="shared" si="35"/>
        <v>0</v>
      </c>
      <c r="T568" s="97" t="str">
        <f>IFERROR(VLOOKUP(E568&amp;H568,Data!A:F,6,FALSE),"")</f>
        <v/>
      </c>
    </row>
    <row r="569" spans="1:20" x14ac:dyDescent="0.25">
      <c r="A569" s="91" t="str">
        <f>IFERROR(AVERAGE(VLOOKUP(F569,Matrix!B:D,2,FALSE),VLOOKUP(H569,Matrix!B:D,3,FALSE)),"")</f>
        <v/>
      </c>
      <c r="B569" s="91" t="str">
        <f>IFERROR(AVERAGE(VLOOKUP(H569,Matrix!B:D,2,FALSE),VLOOKUP(F569,Matrix!B:D,3,FALSE)),"")</f>
        <v/>
      </c>
      <c r="C569" s="79">
        <f t="shared" si="33"/>
        <v>0</v>
      </c>
      <c r="D569" s="92" t="str">
        <f t="shared" si="32"/>
        <v/>
      </c>
      <c r="E569" s="67"/>
      <c r="L569" s="93" t="str">
        <f>IFERROR(VLOOKUP(F569,Matrix!B:X,11,FALSE)-VLOOKUP(H569,Matrix!B:X,11,FALSE),"")</f>
        <v/>
      </c>
      <c r="M569" s="94" t="str">
        <f>IFERROR(VLOOKUP(F569,Matrix!B:H,7,FALSE)-VLOOKUP(H569,Matrix!B:H,7,FALSE),"")</f>
        <v/>
      </c>
      <c r="N569" s="95" t="str">
        <f>IFERROR(VLOOKUP(F569,Matrix!B:E,2,FALSE)-VLOOKUP(H569,Matrix!B:E,2,FALSE),"")</f>
        <v/>
      </c>
      <c r="O569" s="96" t="str">
        <f>IFERROR(VLOOKUP(F569,Matrix!B:X,14,FALSE)-VLOOKUP(H569,Matrix!B:X,14,FALSE),"")</f>
        <v/>
      </c>
      <c r="P569" s="96" t="str">
        <f>IFERROR(VLOOKUP(F569,Matrix!B:X,15,FALSE)-VLOOKUP(H569,Matrix!B:X,15,FALSE),"")</f>
        <v/>
      </c>
      <c r="Q569" s="97">
        <f t="shared" si="34"/>
        <v>0</v>
      </c>
      <c r="R569" s="97" t="str">
        <f>IFERROR(VLOOKUP(E569&amp;F569,Data!A:F,6,FALSE),"")</f>
        <v/>
      </c>
      <c r="S569" s="98">
        <f t="shared" si="35"/>
        <v>0</v>
      </c>
      <c r="T569" s="97" t="str">
        <f>IFERROR(VLOOKUP(E569&amp;H569,Data!A:F,6,FALSE),"")</f>
        <v/>
      </c>
    </row>
    <row r="570" spans="1:20" x14ac:dyDescent="0.25">
      <c r="A570" s="91" t="str">
        <f>IFERROR(AVERAGE(VLOOKUP(F570,Matrix!B:D,2,FALSE),VLOOKUP(H570,Matrix!B:D,3,FALSE)),"")</f>
        <v/>
      </c>
      <c r="B570" s="91" t="str">
        <f>IFERROR(AVERAGE(VLOOKUP(H570,Matrix!B:D,2,FALSE),VLOOKUP(F570,Matrix!B:D,3,FALSE)),"")</f>
        <v/>
      </c>
      <c r="C570" s="79">
        <f t="shared" si="33"/>
        <v>0</v>
      </c>
      <c r="D570" s="92" t="str">
        <f t="shared" si="32"/>
        <v/>
      </c>
      <c r="E570" s="67"/>
      <c r="L570" s="93" t="str">
        <f>IFERROR(VLOOKUP(F570,Matrix!B:X,11,FALSE)-VLOOKUP(H570,Matrix!B:X,11,FALSE),"")</f>
        <v/>
      </c>
      <c r="M570" s="94" t="str">
        <f>IFERROR(VLOOKUP(F570,Matrix!B:H,7,FALSE)-VLOOKUP(H570,Matrix!B:H,7,FALSE),"")</f>
        <v/>
      </c>
      <c r="N570" s="95" t="str">
        <f>IFERROR(VLOOKUP(F570,Matrix!B:E,2,FALSE)-VLOOKUP(H570,Matrix!B:E,2,FALSE),"")</f>
        <v/>
      </c>
      <c r="O570" s="96" t="str">
        <f>IFERROR(VLOOKUP(F570,Matrix!B:X,14,FALSE)-VLOOKUP(H570,Matrix!B:X,14,FALSE),"")</f>
        <v/>
      </c>
      <c r="P570" s="96" t="str">
        <f>IFERROR(VLOOKUP(F570,Matrix!B:X,15,FALSE)-VLOOKUP(H570,Matrix!B:X,15,FALSE),"")</f>
        <v/>
      </c>
      <c r="Q570" s="97">
        <f t="shared" si="34"/>
        <v>0</v>
      </c>
      <c r="R570" s="97" t="str">
        <f>IFERROR(VLOOKUP(E570&amp;F570,Data!A:F,6,FALSE),"")</f>
        <v/>
      </c>
      <c r="S570" s="98">
        <f t="shared" si="35"/>
        <v>0</v>
      </c>
      <c r="T570" s="97" t="str">
        <f>IFERROR(VLOOKUP(E570&amp;H570,Data!A:F,6,FALSE),"")</f>
        <v/>
      </c>
    </row>
    <row r="571" spans="1:20" x14ac:dyDescent="0.25">
      <c r="A571" s="91" t="str">
        <f>IFERROR(AVERAGE(VLOOKUP(F571,Matrix!B:D,2,FALSE),VLOOKUP(H571,Matrix!B:D,3,FALSE)),"")</f>
        <v/>
      </c>
      <c r="B571" s="91" t="str">
        <f>IFERROR(AVERAGE(VLOOKUP(H571,Matrix!B:D,2,FALSE),VLOOKUP(F571,Matrix!B:D,3,FALSE)),"")</f>
        <v/>
      </c>
      <c r="C571" s="79">
        <f t="shared" si="33"/>
        <v>0</v>
      </c>
      <c r="D571" s="92" t="str">
        <f t="shared" si="32"/>
        <v/>
      </c>
      <c r="E571" s="67"/>
      <c r="L571" s="93" t="str">
        <f>IFERROR(VLOOKUP(F571,Matrix!B:X,11,FALSE)-VLOOKUP(H571,Matrix!B:X,11,FALSE),"")</f>
        <v/>
      </c>
      <c r="M571" s="94" t="str">
        <f>IFERROR(VLOOKUP(F571,Matrix!B:H,7,FALSE)-VLOOKUP(H571,Matrix!B:H,7,FALSE),"")</f>
        <v/>
      </c>
      <c r="N571" s="95" t="str">
        <f>IFERROR(VLOOKUP(F571,Matrix!B:E,2,FALSE)-VLOOKUP(H571,Matrix!B:E,2,FALSE),"")</f>
        <v/>
      </c>
      <c r="O571" s="96" t="str">
        <f>IFERROR(VLOOKUP(F571,Matrix!B:X,14,FALSE)-VLOOKUP(H571,Matrix!B:X,14,FALSE),"")</f>
        <v/>
      </c>
      <c r="P571" s="96" t="str">
        <f>IFERROR(VLOOKUP(F571,Matrix!B:X,15,FALSE)-VLOOKUP(H571,Matrix!B:X,15,FALSE),"")</f>
        <v/>
      </c>
      <c r="Q571" s="97">
        <f t="shared" si="34"/>
        <v>0</v>
      </c>
      <c r="R571" s="97" t="str">
        <f>IFERROR(VLOOKUP(E571&amp;F571,Data!A:F,6,FALSE),"")</f>
        <v/>
      </c>
      <c r="S571" s="98">
        <f t="shared" si="35"/>
        <v>0</v>
      </c>
      <c r="T571" s="97" t="str">
        <f>IFERROR(VLOOKUP(E571&amp;H571,Data!A:F,6,FALSE),"")</f>
        <v/>
      </c>
    </row>
    <row r="572" spans="1:20" x14ac:dyDescent="0.25">
      <c r="A572" s="91" t="str">
        <f>IFERROR(AVERAGE(VLOOKUP(F572,Matrix!B:D,2,FALSE),VLOOKUP(H572,Matrix!B:D,3,FALSE)),"")</f>
        <v/>
      </c>
      <c r="B572" s="91" t="str">
        <f>IFERROR(AVERAGE(VLOOKUP(H572,Matrix!B:D,2,FALSE),VLOOKUP(F572,Matrix!B:D,3,FALSE)),"")</f>
        <v/>
      </c>
      <c r="C572" s="79">
        <f t="shared" si="33"/>
        <v>0</v>
      </c>
      <c r="D572" s="92" t="str">
        <f t="shared" si="32"/>
        <v/>
      </c>
      <c r="E572" s="67"/>
      <c r="L572" s="93" t="str">
        <f>IFERROR(VLOOKUP(F572,Matrix!B:X,11,FALSE)-VLOOKUP(H572,Matrix!B:X,11,FALSE),"")</f>
        <v/>
      </c>
      <c r="M572" s="94" t="str">
        <f>IFERROR(VLOOKUP(F572,Matrix!B:H,7,FALSE)-VLOOKUP(H572,Matrix!B:H,7,FALSE),"")</f>
        <v/>
      </c>
      <c r="N572" s="95" t="str">
        <f>IFERROR(VLOOKUP(F572,Matrix!B:E,2,FALSE)-VLOOKUP(H572,Matrix!B:E,2,FALSE),"")</f>
        <v/>
      </c>
      <c r="O572" s="96" t="str">
        <f>IFERROR(VLOOKUP(F572,Matrix!B:X,14,FALSE)-VLOOKUP(H572,Matrix!B:X,14,FALSE),"")</f>
        <v/>
      </c>
      <c r="P572" s="96" t="str">
        <f>IFERROR(VLOOKUP(F572,Matrix!B:X,15,FALSE)-VLOOKUP(H572,Matrix!B:X,15,FALSE),"")</f>
        <v/>
      </c>
      <c r="Q572" s="97">
        <f t="shared" si="34"/>
        <v>0</v>
      </c>
      <c r="R572" s="97" t="str">
        <f>IFERROR(VLOOKUP(E572&amp;F572,Data!A:F,6,FALSE),"")</f>
        <v/>
      </c>
      <c r="S572" s="98">
        <f t="shared" si="35"/>
        <v>0</v>
      </c>
      <c r="T572" s="97" t="str">
        <f>IFERROR(VLOOKUP(E572&amp;H572,Data!A:F,6,FALSE),"")</f>
        <v/>
      </c>
    </row>
    <row r="573" spans="1:20" x14ac:dyDescent="0.25">
      <c r="A573" s="91" t="str">
        <f>IFERROR(AVERAGE(VLOOKUP(F573,Matrix!B:D,2,FALSE),VLOOKUP(H573,Matrix!B:D,3,FALSE)),"")</f>
        <v/>
      </c>
      <c r="B573" s="91" t="str">
        <f>IFERROR(AVERAGE(VLOOKUP(H573,Matrix!B:D,2,FALSE),VLOOKUP(F573,Matrix!B:D,3,FALSE)),"")</f>
        <v/>
      </c>
      <c r="C573" s="79">
        <f t="shared" si="33"/>
        <v>0</v>
      </c>
      <c r="D573" s="92" t="str">
        <f t="shared" si="32"/>
        <v/>
      </c>
      <c r="E573" s="67"/>
      <c r="L573" s="93" t="str">
        <f>IFERROR(VLOOKUP(F573,Matrix!B:X,11,FALSE)-VLOOKUP(H573,Matrix!B:X,11,FALSE),"")</f>
        <v/>
      </c>
      <c r="M573" s="94" t="str">
        <f>IFERROR(VLOOKUP(F573,Matrix!B:H,7,FALSE)-VLOOKUP(H573,Matrix!B:H,7,FALSE),"")</f>
        <v/>
      </c>
      <c r="N573" s="95" t="str">
        <f>IFERROR(VLOOKUP(F573,Matrix!B:E,2,FALSE)-VLOOKUP(H573,Matrix!B:E,2,FALSE),"")</f>
        <v/>
      </c>
      <c r="O573" s="96" t="str">
        <f>IFERROR(VLOOKUP(F573,Matrix!B:X,14,FALSE)-VLOOKUP(H573,Matrix!B:X,14,FALSE),"")</f>
        <v/>
      </c>
      <c r="P573" s="96" t="str">
        <f>IFERROR(VLOOKUP(F573,Matrix!B:X,15,FALSE)-VLOOKUP(H573,Matrix!B:X,15,FALSE),"")</f>
        <v/>
      </c>
      <c r="Q573" s="97">
        <f t="shared" si="34"/>
        <v>0</v>
      </c>
      <c r="R573" s="97" t="str">
        <f>IFERROR(VLOOKUP(E573&amp;F573,Data!A:F,6,FALSE),"")</f>
        <v/>
      </c>
      <c r="S573" s="98">
        <f t="shared" si="35"/>
        <v>0</v>
      </c>
      <c r="T573" s="97" t="str">
        <f>IFERROR(VLOOKUP(E573&amp;H573,Data!A:F,6,FALSE),"")</f>
        <v/>
      </c>
    </row>
    <row r="574" spans="1:20" x14ac:dyDescent="0.25">
      <c r="A574" s="91" t="str">
        <f>IFERROR(AVERAGE(VLOOKUP(F574,Matrix!B:D,2,FALSE),VLOOKUP(H574,Matrix!B:D,3,FALSE)),"")</f>
        <v/>
      </c>
      <c r="B574" s="91" t="str">
        <f>IFERROR(AVERAGE(VLOOKUP(H574,Matrix!B:D,2,FALSE),VLOOKUP(F574,Matrix!B:D,3,FALSE)),"")</f>
        <v/>
      </c>
      <c r="C574" s="79">
        <f t="shared" si="33"/>
        <v>0</v>
      </c>
      <c r="D574" s="92" t="str">
        <f t="shared" si="32"/>
        <v/>
      </c>
      <c r="E574" s="67"/>
      <c r="L574" s="93" t="str">
        <f>IFERROR(VLOOKUP(F574,Matrix!B:X,11,FALSE)-VLOOKUP(H574,Matrix!B:X,11,FALSE),"")</f>
        <v/>
      </c>
      <c r="M574" s="94" t="str">
        <f>IFERROR(VLOOKUP(F574,Matrix!B:H,7,FALSE)-VLOOKUP(H574,Matrix!B:H,7,FALSE),"")</f>
        <v/>
      </c>
      <c r="N574" s="95" t="str">
        <f>IFERROR(VLOOKUP(F574,Matrix!B:E,2,FALSE)-VLOOKUP(H574,Matrix!B:E,2,FALSE),"")</f>
        <v/>
      </c>
      <c r="O574" s="96" t="str">
        <f>IFERROR(VLOOKUP(F574,Matrix!B:X,14,FALSE)-VLOOKUP(H574,Matrix!B:X,14,FALSE),"")</f>
        <v/>
      </c>
      <c r="P574" s="96" t="str">
        <f>IFERROR(VLOOKUP(F574,Matrix!B:X,15,FALSE)-VLOOKUP(H574,Matrix!B:X,15,FALSE),"")</f>
        <v/>
      </c>
      <c r="Q574" s="97">
        <f t="shared" si="34"/>
        <v>0</v>
      </c>
      <c r="R574" s="97" t="str">
        <f>IFERROR(VLOOKUP(E574&amp;F574,Data!A:F,6,FALSE),"")</f>
        <v/>
      </c>
      <c r="S574" s="98">
        <f t="shared" si="35"/>
        <v>0</v>
      </c>
      <c r="T574" s="97" t="str">
        <f>IFERROR(VLOOKUP(E574&amp;H574,Data!A:F,6,FALSE),"")</f>
        <v/>
      </c>
    </row>
    <row r="575" spans="1:20" x14ac:dyDescent="0.25">
      <c r="A575" s="91" t="str">
        <f>IFERROR(AVERAGE(VLOOKUP(F575,Matrix!B:D,2,FALSE),VLOOKUP(H575,Matrix!B:D,3,FALSE)),"")</f>
        <v/>
      </c>
      <c r="B575" s="91" t="str">
        <f>IFERROR(AVERAGE(VLOOKUP(H575,Matrix!B:D,2,FALSE),VLOOKUP(F575,Matrix!B:D,3,FALSE)),"")</f>
        <v/>
      </c>
      <c r="C575" s="79">
        <f t="shared" si="33"/>
        <v>0</v>
      </c>
      <c r="D575" s="92" t="str">
        <f t="shared" si="32"/>
        <v/>
      </c>
      <c r="E575" s="67"/>
      <c r="L575" s="93" t="str">
        <f>IFERROR(VLOOKUP(F575,Matrix!B:X,11,FALSE)-VLOOKUP(H575,Matrix!B:X,11,FALSE),"")</f>
        <v/>
      </c>
      <c r="M575" s="94" t="str">
        <f>IFERROR(VLOOKUP(F575,Matrix!B:H,7,FALSE)-VLOOKUP(H575,Matrix!B:H,7,FALSE),"")</f>
        <v/>
      </c>
      <c r="N575" s="95" t="str">
        <f>IFERROR(VLOOKUP(F575,Matrix!B:E,2,FALSE)-VLOOKUP(H575,Matrix!B:E,2,FALSE),"")</f>
        <v/>
      </c>
      <c r="O575" s="96" t="str">
        <f>IFERROR(VLOOKUP(F575,Matrix!B:X,14,FALSE)-VLOOKUP(H575,Matrix!B:X,14,FALSE),"")</f>
        <v/>
      </c>
      <c r="P575" s="96" t="str">
        <f>IFERROR(VLOOKUP(F575,Matrix!B:X,15,FALSE)-VLOOKUP(H575,Matrix!B:X,15,FALSE),"")</f>
        <v/>
      </c>
      <c r="Q575" s="97">
        <f t="shared" si="34"/>
        <v>0</v>
      </c>
      <c r="R575" s="97" t="str">
        <f>IFERROR(VLOOKUP(E575&amp;F575,Data!A:F,6,FALSE),"")</f>
        <v/>
      </c>
      <c r="S575" s="98">
        <f t="shared" si="35"/>
        <v>0</v>
      </c>
      <c r="T575" s="97" t="str">
        <f>IFERROR(VLOOKUP(E575&amp;H575,Data!A:F,6,FALSE),"")</f>
        <v/>
      </c>
    </row>
    <row r="576" spans="1:20" x14ac:dyDescent="0.25">
      <c r="A576" s="91" t="str">
        <f>IFERROR(AVERAGE(VLOOKUP(F576,Matrix!B:D,2,FALSE),VLOOKUP(H576,Matrix!B:D,3,FALSE)),"")</f>
        <v/>
      </c>
      <c r="B576" s="91" t="str">
        <f>IFERROR(AVERAGE(VLOOKUP(H576,Matrix!B:D,2,FALSE),VLOOKUP(F576,Matrix!B:D,3,FALSE)),"")</f>
        <v/>
      </c>
      <c r="C576" s="79">
        <f t="shared" si="33"/>
        <v>0</v>
      </c>
      <c r="D576" s="92" t="str">
        <f t="shared" si="32"/>
        <v/>
      </c>
      <c r="E576" s="67"/>
      <c r="L576" s="93" t="str">
        <f>IFERROR(VLOOKUP(F576,Matrix!B:X,11,FALSE)-VLOOKUP(H576,Matrix!B:X,11,FALSE),"")</f>
        <v/>
      </c>
      <c r="M576" s="94" t="str">
        <f>IFERROR(VLOOKUP(F576,Matrix!B:H,7,FALSE)-VLOOKUP(H576,Matrix!B:H,7,FALSE),"")</f>
        <v/>
      </c>
      <c r="N576" s="95" t="str">
        <f>IFERROR(VLOOKUP(F576,Matrix!B:E,2,FALSE)-VLOOKUP(H576,Matrix!B:E,2,FALSE),"")</f>
        <v/>
      </c>
      <c r="O576" s="96" t="str">
        <f>IFERROR(VLOOKUP(F576,Matrix!B:X,14,FALSE)-VLOOKUP(H576,Matrix!B:X,14,FALSE),"")</f>
        <v/>
      </c>
      <c r="P576" s="96" t="str">
        <f>IFERROR(VLOOKUP(F576,Matrix!B:X,15,FALSE)-VLOOKUP(H576,Matrix!B:X,15,FALSE),"")</f>
        <v/>
      </c>
      <c r="Q576" s="97">
        <f t="shared" si="34"/>
        <v>0</v>
      </c>
      <c r="R576" s="97" t="str">
        <f>IFERROR(VLOOKUP(E576&amp;F576,Data!A:F,6,FALSE),"")</f>
        <v/>
      </c>
      <c r="S576" s="98">
        <f t="shared" si="35"/>
        <v>0</v>
      </c>
      <c r="T576" s="97" t="str">
        <f>IFERROR(VLOOKUP(E576&amp;H576,Data!A:F,6,FALSE),"")</f>
        <v/>
      </c>
    </row>
    <row r="577" spans="1:20" x14ac:dyDescent="0.25">
      <c r="A577" s="91" t="str">
        <f>IFERROR(AVERAGE(VLOOKUP(F577,Matrix!B:D,2,FALSE),VLOOKUP(H577,Matrix!B:D,3,FALSE)),"")</f>
        <v/>
      </c>
      <c r="B577" s="91" t="str">
        <f>IFERROR(AVERAGE(VLOOKUP(H577,Matrix!B:D,2,FALSE),VLOOKUP(F577,Matrix!B:D,3,FALSE)),"")</f>
        <v/>
      </c>
      <c r="C577" s="79">
        <f t="shared" si="33"/>
        <v>0</v>
      </c>
      <c r="D577" s="92" t="str">
        <f t="shared" si="32"/>
        <v/>
      </c>
      <c r="E577" s="67"/>
      <c r="L577" s="93" t="str">
        <f>IFERROR(VLOOKUP(F577,Matrix!B:X,11,FALSE)-VLOOKUP(H577,Matrix!B:X,11,FALSE),"")</f>
        <v/>
      </c>
      <c r="M577" s="94" t="str">
        <f>IFERROR(VLOOKUP(F577,Matrix!B:H,7,FALSE)-VLOOKUP(H577,Matrix!B:H,7,FALSE),"")</f>
        <v/>
      </c>
      <c r="N577" s="95" t="str">
        <f>IFERROR(VLOOKUP(F577,Matrix!B:E,2,FALSE)-VLOOKUP(H577,Matrix!B:E,2,FALSE),"")</f>
        <v/>
      </c>
      <c r="O577" s="96" t="str">
        <f>IFERROR(VLOOKUP(F577,Matrix!B:X,14,FALSE)-VLOOKUP(H577,Matrix!B:X,14,FALSE),"")</f>
        <v/>
      </c>
      <c r="P577" s="96" t="str">
        <f>IFERROR(VLOOKUP(F577,Matrix!B:X,15,FALSE)-VLOOKUP(H577,Matrix!B:X,15,FALSE),"")</f>
        <v/>
      </c>
      <c r="Q577" s="97">
        <f t="shared" si="34"/>
        <v>0</v>
      </c>
      <c r="R577" s="97" t="str">
        <f>IFERROR(VLOOKUP(E577&amp;F577,Data!A:F,6,FALSE),"")</f>
        <v/>
      </c>
      <c r="S577" s="98">
        <f t="shared" si="35"/>
        <v>0</v>
      </c>
      <c r="T577" s="97" t="str">
        <f>IFERROR(VLOOKUP(E577&amp;H577,Data!A:F,6,FALSE),"")</f>
        <v/>
      </c>
    </row>
    <row r="578" spans="1:20" x14ac:dyDescent="0.25">
      <c r="A578" s="91" t="str">
        <f>IFERROR(AVERAGE(VLOOKUP(F578,Matrix!B:D,2,FALSE),VLOOKUP(H578,Matrix!B:D,3,FALSE)),"")</f>
        <v/>
      </c>
      <c r="B578" s="91" t="str">
        <f>IFERROR(AVERAGE(VLOOKUP(H578,Matrix!B:D,2,FALSE),VLOOKUP(F578,Matrix!B:D,3,FALSE)),"")</f>
        <v/>
      </c>
      <c r="C578" s="79">
        <f t="shared" si="33"/>
        <v>0</v>
      </c>
      <c r="D578" s="92" t="str">
        <f t="shared" si="32"/>
        <v/>
      </c>
      <c r="E578" s="67"/>
      <c r="L578" s="93" t="str">
        <f>IFERROR(VLOOKUP(F578,Matrix!B:X,11,FALSE)-VLOOKUP(H578,Matrix!B:X,11,FALSE),"")</f>
        <v/>
      </c>
      <c r="M578" s="94" t="str">
        <f>IFERROR(VLOOKUP(F578,Matrix!B:H,7,FALSE)-VLOOKUP(H578,Matrix!B:H,7,FALSE),"")</f>
        <v/>
      </c>
      <c r="N578" s="95" t="str">
        <f>IFERROR(VLOOKUP(F578,Matrix!B:E,2,FALSE)-VLOOKUP(H578,Matrix!B:E,2,FALSE),"")</f>
        <v/>
      </c>
      <c r="O578" s="96" t="str">
        <f>IFERROR(VLOOKUP(F578,Matrix!B:X,14,FALSE)-VLOOKUP(H578,Matrix!B:X,14,FALSE),"")</f>
        <v/>
      </c>
      <c r="P578" s="96" t="str">
        <f>IFERROR(VLOOKUP(F578,Matrix!B:X,15,FALSE)-VLOOKUP(H578,Matrix!B:X,15,FALSE),"")</f>
        <v/>
      </c>
      <c r="Q578" s="97">
        <f t="shared" si="34"/>
        <v>0</v>
      </c>
      <c r="R578" s="97" t="str">
        <f>IFERROR(VLOOKUP(E578&amp;F578,Data!A:F,6,FALSE),"")</f>
        <v/>
      </c>
      <c r="S578" s="98">
        <f t="shared" si="35"/>
        <v>0</v>
      </c>
      <c r="T578" s="97" t="str">
        <f>IFERROR(VLOOKUP(E578&amp;H578,Data!A:F,6,FALSE),"")</f>
        <v/>
      </c>
    </row>
    <row r="579" spans="1:20" x14ac:dyDescent="0.25">
      <c r="A579" s="91" t="str">
        <f>IFERROR(AVERAGE(VLOOKUP(F579,Matrix!B:D,2,FALSE),VLOOKUP(H579,Matrix!B:D,3,FALSE)),"")</f>
        <v/>
      </c>
      <c r="B579" s="91" t="str">
        <f>IFERROR(AVERAGE(VLOOKUP(H579,Matrix!B:D,2,FALSE),VLOOKUP(F579,Matrix!B:D,3,FALSE)),"")</f>
        <v/>
      </c>
      <c r="C579" s="79">
        <f t="shared" si="33"/>
        <v>0</v>
      </c>
      <c r="D579" s="92" t="str">
        <f t="shared" si="32"/>
        <v/>
      </c>
      <c r="E579" s="67"/>
      <c r="L579" s="93" t="str">
        <f>IFERROR(VLOOKUP(F579,Matrix!B:X,11,FALSE)-VLOOKUP(H579,Matrix!B:X,11,FALSE),"")</f>
        <v/>
      </c>
      <c r="M579" s="94" t="str">
        <f>IFERROR(VLOOKUP(F579,Matrix!B:H,7,FALSE)-VLOOKUP(H579,Matrix!B:H,7,FALSE),"")</f>
        <v/>
      </c>
      <c r="N579" s="95" t="str">
        <f>IFERROR(VLOOKUP(F579,Matrix!B:E,2,FALSE)-VLOOKUP(H579,Matrix!B:E,2,FALSE),"")</f>
        <v/>
      </c>
      <c r="O579" s="96" t="str">
        <f>IFERROR(VLOOKUP(F579,Matrix!B:X,14,FALSE)-VLOOKUP(H579,Matrix!B:X,14,FALSE),"")</f>
        <v/>
      </c>
      <c r="P579" s="96" t="str">
        <f>IFERROR(VLOOKUP(F579,Matrix!B:X,15,FALSE)-VLOOKUP(H579,Matrix!B:X,15,FALSE),"")</f>
        <v/>
      </c>
      <c r="Q579" s="97">
        <f t="shared" si="34"/>
        <v>0</v>
      </c>
      <c r="R579" s="97" t="str">
        <f>IFERROR(VLOOKUP(E579&amp;F579,Data!A:F,6,FALSE),"")</f>
        <v/>
      </c>
      <c r="S579" s="98">
        <f t="shared" si="35"/>
        <v>0</v>
      </c>
      <c r="T579" s="97" t="str">
        <f>IFERROR(VLOOKUP(E579&amp;H579,Data!A:F,6,FALSE),"")</f>
        <v/>
      </c>
    </row>
    <row r="580" spans="1:20" x14ac:dyDescent="0.25">
      <c r="A580" s="91" t="str">
        <f>IFERROR(AVERAGE(VLOOKUP(F580,Matrix!B:D,2,FALSE),VLOOKUP(H580,Matrix!B:D,3,FALSE)),"")</f>
        <v/>
      </c>
      <c r="B580" s="91" t="str">
        <f>IFERROR(AVERAGE(VLOOKUP(H580,Matrix!B:D,2,FALSE),VLOOKUP(F580,Matrix!B:D,3,FALSE)),"")</f>
        <v/>
      </c>
      <c r="C580" s="79">
        <f t="shared" si="33"/>
        <v>0</v>
      </c>
      <c r="D580" s="92" t="str">
        <f t="shared" si="32"/>
        <v/>
      </c>
      <c r="E580" s="67"/>
      <c r="L580" s="93" t="str">
        <f>IFERROR(VLOOKUP(F580,Matrix!B:X,11,FALSE)-VLOOKUP(H580,Matrix!B:X,11,FALSE),"")</f>
        <v/>
      </c>
      <c r="M580" s="94" t="str">
        <f>IFERROR(VLOOKUP(F580,Matrix!B:H,7,FALSE)-VLOOKUP(H580,Matrix!B:H,7,FALSE),"")</f>
        <v/>
      </c>
      <c r="N580" s="95" t="str">
        <f>IFERROR(VLOOKUP(F580,Matrix!B:E,2,FALSE)-VLOOKUP(H580,Matrix!B:E,2,FALSE),"")</f>
        <v/>
      </c>
      <c r="O580" s="96" t="str">
        <f>IFERROR(VLOOKUP(F580,Matrix!B:X,14,FALSE)-VLOOKUP(H580,Matrix!B:X,14,FALSE),"")</f>
        <v/>
      </c>
      <c r="P580" s="96" t="str">
        <f>IFERROR(VLOOKUP(F580,Matrix!B:X,15,FALSE)-VLOOKUP(H580,Matrix!B:X,15,FALSE),"")</f>
        <v/>
      </c>
      <c r="Q580" s="97">
        <f t="shared" si="34"/>
        <v>0</v>
      </c>
      <c r="R580" s="97" t="str">
        <f>IFERROR(VLOOKUP(E580&amp;F580,Data!A:F,6,FALSE),"")</f>
        <v/>
      </c>
      <c r="S580" s="98">
        <f t="shared" si="35"/>
        <v>0</v>
      </c>
      <c r="T580" s="97" t="str">
        <f>IFERROR(VLOOKUP(E580&amp;H580,Data!A:F,6,FALSE),"")</f>
        <v/>
      </c>
    </row>
    <row r="581" spans="1:20" x14ac:dyDescent="0.25">
      <c r="A581" s="91" t="str">
        <f>IFERROR(AVERAGE(VLOOKUP(F581,Matrix!B:D,2,FALSE),VLOOKUP(H581,Matrix!B:D,3,FALSE)),"")</f>
        <v/>
      </c>
      <c r="B581" s="91" t="str">
        <f>IFERROR(AVERAGE(VLOOKUP(H581,Matrix!B:D,2,FALSE),VLOOKUP(F581,Matrix!B:D,3,FALSE)),"")</f>
        <v/>
      </c>
      <c r="C581" s="79">
        <f t="shared" si="33"/>
        <v>0</v>
      </c>
      <c r="D581" s="92" t="str">
        <f t="shared" si="32"/>
        <v/>
      </c>
      <c r="E581" s="67"/>
      <c r="L581" s="93" t="str">
        <f>IFERROR(VLOOKUP(F581,Matrix!B:X,11,FALSE)-VLOOKUP(H581,Matrix!B:X,11,FALSE),"")</f>
        <v/>
      </c>
      <c r="M581" s="94" t="str">
        <f>IFERROR(VLOOKUP(F581,Matrix!B:H,7,FALSE)-VLOOKUP(H581,Matrix!B:H,7,FALSE),"")</f>
        <v/>
      </c>
      <c r="N581" s="95" t="str">
        <f>IFERROR(VLOOKUP(F581,Matrix!B:E,2,FALSE)-VLOOKUP(H581,Matrix!B:E,2,FALSE),"")</f>
        <v/>
      </c>
      <c r="O581" s="96" t="str">
        <f>IFERROR(VLOOKUP(F581,Matrix!B:X,14,FALSE)-VLOOKUP(H581,Matrix!B:X,14,FALSE),"")</f>
        <v/>
      </c>
      <c r="P581" s="96" t="str">
        <f>IFERROR(VLOOKUP(F581,Matrix!B:X,15,FALSE)-VLOOKUP(H581,Matrix!B:X,15,FALSE),"")</f>
        <v/>
      </c>
      <c r="Q581" s="97">
        <f t="shared" si="34"/>
        <v>0</v>
      </c>
      <c r="R581" s="97" t="str">
        <f>IFERROR(VLOOKUP(E581&amp;F581,Data!A:F,6,FALSE),"")</f>
        <v/>
      </c>
      <c r="S581" s="98">
        <f t="shared" si="35"/>
        <v>0</v>
      </c>
      <c r="T581" s="97" t="str">
        <f>IFERROR(VLOOKUP(E581&amp;H581,Data!A:F,6,FALSE),"")</f>
        <v/>
      </c>
    </row>
    <row r="582" spans="1:20" x14ac:dyDescent="0.25">
      <c r="A582" s="91" t="str">
        <f>IFERROR(AVERAGE(VLOOKUP(F582,Matrix!B:D,2,FALSE),VLOOKUP(H582,Matrix!B:D,3,FALSE)),"")</f>
        <v/>
      </c>
      <c r="B582" s="91" t="str">
        <f>IFERROR(AVERAGE(VLOOKUP(H582,Matrix!B:D,2,FALSE),VLOOKUP(F582,Matrix!B:D,3,FALSE)),"")</f>
        <v/>
      </c>
      <c r="C582" s="79">
        <f t="shared" si="33"/>
        <v>0</v>
      </c>
      <c r="D582" s="92" t="str">
        <f t="shared" ref="D582:D644" si="36">IFERROR((L582/MAX(L:L)*_MOVw)+(M582/MAX(M:M)*_WINw)+(N582/MAX(N:N)*_PPGw)+(O582/MAX(O:O)*_ORw)+(P582/MAX(P:P)*_DRw),"")</f>
        <v/>
      </c>
      <c r="E582" s="67"/>
      <c r="L582" s="93" t="str">
        <f>IFERROR(VLOOKUP(F582,Matrix!B:X,11,FALSE)-VLOOKUP(H582,Matrix!B:X,11,FALSE),"")</f>
        <v/>
      </c>
      <c r="M582" s="94" t="str">
        <f>IFERROR(VLOOKUP(F582,Matrix!B:H,7,FALSE)-VLOOKUP(H582,Matrix!B:H,7,FALSE),"")</f>
        <v/>
      </c>
      <c r="N582" s="95" t="str">
        <f>IFERROR(VLOOKUP(F582,Matrix!B:E,2,FALSE)-VLOOKUP(H582,Matrix!B:E,2,FALSE),"")</f>
        <v/>
      </c>
      <c r="O582" s="96" t="str">
        <f>IFERROR(VLOOKUP(F582,Matrix!B:X,14,FALSE)-VLOOKUP(H582,Matrix!B:X,14,FALSE),"")</f>
        <v/>
      </c>
      <c r="P582" s="96" t="str">
        <f>IFERROR(VLOOKUP(F582,Matrix!B:X,15,FALSE)-VLOOKUP(H582,Matrix!B:X,15,FALSE),"")</f>
        <v/>
      </c>
      <c r="Q582" s="97">
        <f t="shared" si="34"/>
        <v>0</v>
      </c>
      <c r="R582" s="97" t="str">
        <f>IFERROR(VLOOKUP(E582&amp;F582,Data!A:F,6,FALSE),"")</f>
        <v/>
      </c>
      <c r="S582" s="98">
        <f t="shared" si="35"/>
        <v>0</v>
      </c>
      <c r="T582" s="97" t="str">
        <f>IFERROR(VLOOKUP(E582&amp;H582,Data!A:F,6,FALSE),"")</f>
        <v/>
      </c>
    </row>
    <row r="583" spans="1:20" x14ac:dyDescent="0.25">
      <c r="A583" s="91" t="str">
        <f>IFERROR(AVERAGE(VLOOKUP(F583,Matrix!B:D,2,FALSE),VLOOKUP(H583,Matrix!B:D,3,FALSE)),"")</f>
        <v/>
      </c>
      <c r="B583" s="91" t="str">
        <f>IFERROR(AVERAGE(VLOOKUP(H583,Matrix!B:D,2,FALSE),VLOOKUP(F583,Matrix!B:D,3,FALSE)),"")</f>
        <v/>
      </c>
      <c r="C583" s="79">
        <f t="shared" ref="C583:C644" si="37">IFERROR(IF(AND(D583&gt;0,R583&gt;T583),"Yes",IF(AND(D583&gt;0,R583&lt;T583),"No",IF(AND(D583&lt;0,R583&lt;T583),"Yes",IF(AND(D583&lt;0,R583&gt;T583),"No",0)))),"")</f>
        <v>0</v>
      </c>
      <c r="D583" s="92" t="str">
        <f t="shared" si="36"/>
        <v/>
      </c>
      <c r="E583" s="67"/>
      <c r="L583" s="93" t="str">
        <f>IFERROR(VLOOKUP(F583,Matrix!B:X,11,FALSE)-VLOOKUP(H583,Matrix!B:X,11,FALSE),"")</f>
        <v/>
      </c>
      <c r="M583" s="94" t="str">
        <f>IFERROR(VLOOKUP(F583,Matrix!B:H,7,FALSE)-VLOOKUP(H583,Matrix!B:H,7,FALSE),"")</f>
        <v/>
      </c>
      <c r="N583" s="95" t="str">
        <f>IFERROR(VLOOKUP(F583,Matrix!B:E,2,FALSE)-VLOOKUP(H583,Matrix!B:E,2,FALSE),"")</f>
        <v/>
      </c>
      <c r="O583" s="96" t="str">
        <f>IFERROR(VLOOKUP(F583,Matrix!B:X,14,FALSE)-VLOOKUP(H583,Matrix!B:X,14,FALSE),"")</f>
        <v/>
      </c>
      <c r="P583" s="96" t="str">
        <f>IFERROR(VLOOKUP(F583,Matrix!B:X,15,FALSE)-VLOOKUP(H583,Matrix!B:X,15,FALSE),"")</f>
        <v/>
      </c>
      <c r="Q583" s="97">
        <f t="shared" ref="Q583:Q644" si="38">F583</f>
        <v>0</v>
      </c>
      <c r="R583" s="97" t="str">
        <f>IFERROR(VLOOKUP(E583&amp;F583,Data!A:F,6,FALSE),"")</f>
        <v/>
      </c>
      <c r="S583" s="98">
        <f t="shared" ref="S583:S644" si="39">H583</f>
        <v>0</v>
      </c>
      <c r="T583" s="97" t="str">
        <f>IFERROR(VLOOKUP(E583&amp;H583,Data!A:F,6,FALSE),"")</f>
        <v/>
      </c>
    </row>
    <row r="584" spans="1:20" x14ac:dyDescent="0.25">
      <c r="A584" s="91" t="str">
        <f>IFERROR(AVERAGE(VLOOKUP(F584,Matrix!B:D,2,FALSE),VLOOKUP(H584,Matrix!B:D,3,FALSE)),"")</f>
        <v/>
      </c>
      <c r="B584" s="91" t="str">
        <f>IFERROR(AVERAGE(VLOOKUP(H584,Matrix!B:D,2,FALSE),VLOOKUP(F584,Matrix!B:D,3,FALSE)),"")</f>
        <v/>
      </c>
      <c r="C584" s="79">
        <f t="shared" si="37"/>
        <v>0</v>
      </c>
      <c r="D584" s="92" t="str">
        <f t="shared" si="36"/>
        <v/>
      </c>
      <c r="E584" s="67"/>
      <c r="L584" s="93" t="str">
        <f>IFERROR(VLOOKUP(F584,Matrix!B:X,11,FALSE)-VLOOKUP(H584,Matrix!B:X,11,FALSE),"")</f>
        <v/>
      </c>
      <c r="M584" s="94" t="str">
        <f>IFERROR(VLOOKUP(F584,Matrix!B:H,7,FALSE)-VLOOKUP(H584,Matrix!B:H,7,FALSE),"")</f>
        <v/>
      </c>
      <c r="N584" s="95" t="str">
        <f>IFERROR(VLOOKUP(F584,Matrix!B:E,2,FALSE)-VLOOKUP(H584,Matrix!B:E,2,FALSE),"")</f>
        <v/>
      </c>
      <c r="O584" s="96" t="str">
        <f>IFERROR(VLOOKUP(F584,Matrix!B:X,14,FALSE)-VLOOKUP(H584,Matrix!B:X,14,FALSE),"")</f>
        <v/>
      </c>
      <c r="P584" s="96" t="str">
        <f>IFERROR(VLOOKUP(F584,Matrix!B:X,15,FALSE)-VLOOKUP(H584,Matrix!B:X,15,FALSE),"")</f>
        <v/>
      </c>
      <c r="Q584" s="97">
        <f t="shared" si="38"/>
        <v>0</v>
      </c>
      <c r="R584" s="97" t="str">
        <f>IFERROR(VLOOKUP(E584&amp;F584,Data!A:F,6,FALSE),"")</f>
        <v/>
      </c>
      <c r="S584" s="98">
        <f t="shared" si="39"/>
        <v>0</v>
      </c>
      <c r="T584" s="97" t="str">
        <f>IFERROR(VLOOKUP(E584&amp;H584,Data!A:F,6,FALSE),"")</f>
        <v/>
      </c>
    </row>
    <row r="585" spans="1:20" x14ac:dyDescent="0.25">
      <c r="A585" s="91" t="str">
        <f>IFERROR(AVERAGE(VLOOKUP(F585,Matrix!B:D,2,FALSE),VLOOKUP(H585,Matrix!B:D,3,FALSE)),"")</f>
        <v/>
      </c>
      <c r="B585" s="91" t="str">
        <f>IFERROR(AVERAGE(VLOOKUP(H585,Matrix!B:D,2,FALSE),VLOOKUP(F585,Matrix!B:D,3,FALSE)),"")</f>
        <v/>
      </c>
      <c r="C585" s="79">
        <f t="shared" si="37"/>
        <v>0</v>
      </c>
      <c r="D585" s="92" t="str">
        <f t="shared" si="36"/>
        <v/>
      </c>
      <c r="E585" s="67"/>
      <c r="L585" s="93" t="str">
        <f>IFERROR(VLOOKUP(F585,Matrix!B:X,11,FALSE)-VLOOKUP(H585,Matrix!B:X,11,FALSE),"")</f>
        <v/>
      </c>
      <c r="M585" s="94" t="str">
        <f>IFERROR(VLOOKUP(F585,Matrix!B:H,7,FALSE)-VLOOKUP(H585,Matrix!B:H,7,FALSE),"")</f>
        <v/>
      </c>
      <c r="N585" s="95" t="str">
        <f>IFERROR(VLOOKUP(F585,Matrix!B:E,2,FALSE)-VLOOKUP(H585,Matrix!B:E,2,FALSE),"")</f>
        <v/>
      </c>
      <c r="O585" s="96" t="str">
        <f>IFERROR(VLOOKUP(F585,Matrix!B:X,14,FALSE)-VLOOKUP(H585,Matrix!B:X,14,FALSE),"")</f>
        <v/>
      </c>
      <c r="P585" s="96" t="str">
        <f>IFERROR(VLOOKUP(F585,Matrix!B:X,15,FALSE)-VLOOKUP(H585,Matrix!B:X,15,FALSE),"")</f>
        <v/>
      </c>
      <c r="Q585" s="97">
        <f t="shared" si="38"/>
        <v>0</v>
      </c>
      <c r="R585" s="97" t="str">
        <f>IFERROR(VLOOKUP(E585&amp;F585,Data!A:F,6,FALSE),"")</f>
        <v/>
      </c>
      <c r="S585" s="98">
        <f t="shared" si="39"/>
        <v>0</v>
      </c>
      <c r="T585" s="97" t="str">
        <f>IFERROR(VLOOKUP(E585&amp;H585,Data!A:F,6,FALSE),"")</f>
        <v/>
      </c>
    </row>
    <row r="586" spans="1:20" x14ac:dyDescent="0.25">
      <c r="A586" s="91" t="str">
        <f>IFERROR(AVERAGE(VLOOKUP(F586,Matrix!B:D,2,FALSE),VLOOKUP(H586,Matrix!B:D,3,FALSE)),"")</f>
        <v/>
      </c>
      <c r="B586" s="91" t="str">
        <f>IFERROR(AVERAGE(VLOOKUP(H586,Matrix!B:D,2,FALSE),VLOOKUP(F586,Matrix!B:D,3,FALSE)),"")</f>
        <v/>
      </c>
      <c r="C586" s="79">
        <f t="shared" si="37"/>
        <v>0</v>
      </c>
      <c r="D586" s="92" t="str">
        <f t="shared" si="36"/>
        <v/>
      </c>
      <c r="E586" s="67"/>
      <c r="L586" s="93" t="str">
        <f>IFERROR(VLOOKUP(F586,Matrix!B:X,11,FALSE)-VLOOKUP(H586,Matrix!B:X,11,FALSE),"")</f>
        <v/>
      </c>
      <c r="M586" s="94" t="str">
        <f>IFERROR(VLOOKUP(F586,Matrix!B:H,7,FALSE)-VLOOKUP(H586,Matrix!B:H,7,FALSE),"")</f>
        <v/>
      </c>
      <c r="N586" s="95" t="str">
        <f>IFERROR(VLOOKUP(F586,Matrix!B:E,2,FALSE)-VLOOKUP(H586,Matrix!B:E,2,FALSE),"")</f>
        <v/>
      </c>
      <c r="O586" s="96" t="str">
        <f>IFERROR(VLOOKUP(F586,Matrix!B:X,14,FALSE)-VLOOKUP(H586,Matrix!B:X,14,FALSE),"")</f>
        <v/>
      </c>
      <c r="P586" s="96" t="str">
        <f>IFERROR(VLOOKUP(F586,Matrix!B:X,15,FALSE)-VLOOKUP(H586,Matrix!B:X,15,FALSE),"")</f>
        <v/>
      </c>
      <c r="Q586" s="97">
        <f t="shared" si="38"/>
        <v>0</v>
      </c>
      <c r="R586" s="97" t="str">
        <f>IFERROR(VLOOKUP(E586&amp;F586,Data!A:F,6,FALSE),"")</f>
        <v/>
      </c>
      <c r="S586" s="98">
        <f t="shared" si="39"/>
        <v>0</v>
      </c>
      <c r="T586" s="97" t="str">
        <f>IFERROR(VLOOKUP(E586&amp;H586,Data!A:F,6,FALSE),"")</f>
        <v/>
      </c>
    </row>
    <row r="587" spans="1:20" x14ac:dyDescent="0.25">
      <c r="A587" s="91" t="str">
        <f>IFERROR(AVERAGE(VLOOKUP(F587,Matrix!B:D,2,FALSE),VLOOKUP(H587,Matrix!B:D,3,FALSE)),"")</f>
        <v/>
      </c>
      <c r="B587" s="91" t="str">
        <f>IFERROR(AVERAGE(VLOOKUP(H587,Matrix!B:D,2,FALSE),VLOOKUP(F587,Matrix!B:D,3,FALSE)),"")</f>
        <v/>
      </c>
      <c r="C587" s="79">
        <f t="shared" si="37"/>
        <v>0</v>
      </c>
      <c r="D587" s="92" t="str">
        <f t="shared" si="36"/>
        <v/>
      </c>
      <c r="E587" s="67"/>
      <c r="L587" s="93" t="str">
        <f>IFERROR(VLOOKUP(F587,Matrix!B:X,11,FALSE)-VLOOKUP(H587,Matrix!B:X,11,FALSE),"")</f>
        <v/>
      </c>
      <c r="M587" s="94" t="str">
        <f>IFERROR(VLOOKUP(F587,Matrix!B:H,7,FALSE)-VLOOKUP(H587,Matrix!B:H,7,FALSE),"")</f>
        <v/>
      </c>
      <c r="N587" s="95" t="str">
        <f>IFERROR(VLOOKUP(F587,Matrix!B:E,2,FALSE)-VLOOKUP(H587,Matrix!B:E,2,FALSE),"")</f>
        <v/>
      </c>
      <c r="O587" s="96" t="str">
        <f>IFERROR(VLOOKUP(F587,Matrix!B:X,14,FALSE)-VLOOKUP(H587,Matrix!B:X,14,FALSE),"")</f>
        <v/>
      </c>
      <c r="P587" s="96" t="str">
        <f>IFERROR(VLOOKUP(F587,Matrix!B:X,15,FALSE)-VLOOKUP(H587,Matrix!B:X,15,FALSE),"")</f>
        <v/>
      </c>
      <c r="Q587" s="97">
        <f t="shared" si="38"/>
        <v>0</v>
      </c>
      <c r="R587" s="97" t="str">
        <f>IFERROR(VLOOKUP(E587&amp;F587,Data!A:F,6,FALSE),"")</f>
        <v/>
      </c>
      <c r="S587" s="98">
        <f t="shared" si="39"/>
        <v>0</v>
      </c>
      <c r="T587" s="97" t="str">
        <f>IFERROR(VLOOKUP(E587&amp;H587,Data!A:F,6,FALSE),"")</f>
        <v/>
      </c>
    </row>
    <row r="588" spans="1:20" x14ac:dyDescent="0.25">
      <c r="A588" s="91" t="str">
        <f>IFERROR(AVERAGE(VLOOKUP(F588,Matrix!B:D,2,FALSE),VLOOKUP(H588,Matrix!B:D,3,FALSE)),"")</f>
        <v/>
      </c>
      <c r="B588" s="91" t="str">
        <f>IFERROR(AVERAGE(VLOOKUP(H588,Matrix!B:D,2,FALSE),VLOOKUP(F588,Matrix!B:D,3,FALSE)),"")</f>
        <v/>
      </c>
      <c r="C588" s="79">
        <f t="shared" si="37"/>
        <v>0</v>
      </c>
      <c r="D588" s="92" t="str">
        <f t="shared" si="36"/>
        <v/>
      </c>
      <c r="E588" s="67"/>
      <c r="L588" s="93" t="str">
        <f>IFERROR(VLOOKUP(F588,Matrix!B:X,11,FALSE)-VLOOKUP(H588,Matrix!B:X,11,FALSE),"")</f>
        <v/>
      </c>
      <c r="M588" s="94" t="str">
        <f>IFERROR(VLOOKUP(F588,Matrix!B:H,7,FALSE)-VLOOKUP(H588,Matrix!B:H,7,FALSE),"")</f>
        <v/>
      </c>
      <c r="N588" s="95" t="str">
        <f>IFERROR(VLOOKUP(F588,Matrix!B:E,2,FALSE)-VLOOKUP(H588,Matrix!B:E,2,FALSE),"")</f>
        <v/>
      </c>
      <c r="O588" s="96" t="str">
        <f>IFERROR(VLOOKUP(F588,Matrix!B:X,14,FALSE)-VLOOKUP(H588,Matrix!B:X,14,FALSE),"")</f>
        <v/>
      </c>
      <c r="P588" s="96" t="str">
        <f>IFERROR(VLOOKUP(F588,Matrix!B:X,15,FALSE)-VLOOKUP(H588,Matrix!B:X,15,FALSE),"")</f>
        <v/>
      </c>
      <c r="Q588" s="97">
        <f t="shared" si="38"/>
        <v>0</v>
      </c>
      <c r="R588" s="97" t="str">
        <f>IFERROR(VLOOKUP(E588&amp;F588,Data!A:F,6,FALSE),"")</f>
        <v/>
      </c>
      <c r="S588" s="98">
        <f t="shared" si="39"/>
        <v>0</v>
      </c>
      <c r="T588" s="97" t="str">
        <f>IFERROR(VLOOKUP(E588&amp;H588,Data!A:F,6,FALSE),"")</f>
        <v/>
      </c>
    </row>
    <row r="589" spans="1:20" x14ac:dyDescent="0.25">
      <c r="A589" s="91" t="str">
        <f>IFERROR(AVERAGE(VLOOKUP(F589,Matrix!B:D,2,FALSE),VLOOKUP(H589,Matrix!B:D,3,FALSE)),"")</f>
        <v/>
      </c>
      <c r="B589" s="91" t="str">
        <f>IFERROR(AVERAGE(VLOOKUP(H589,Matrix!B:D,2,FALSE),VLOOKUP(F589,Matrix!B:D,3,FALSE)),"")</f>
        <v/>
      </c>
      <c r="C589" s="79">
        <f t="shared" si="37"/>
        <v>0</v>
      </c>
      <c r="D589" s="92" t="str">
        <f t="shared" si="36"/>
        <v/>
      </c>
      <c r="E589" s="67"/>
      <c r="L589" s="93" t="str">
        <f>IFERROR(VLOOKUP(F589,Matrix!B:X,11,FALSE)-VLOOKUP(H589,Matrix!B:X,11,FALSE),"")</f>
        <v/>
      </c>
      <c r="M589" s="94" t="str">
        <f>IFERROR(VLOOKUP(F589,Matrix!B:H,7,FALSE)-VLOOKUP(H589,Matrix!B:H,7,FALSE),"")</f>
        <v/>
      </c>
      <c r="N589" s="95" t="str">
        <f>IFERROR(VLOOKUP(F589,Matrix!B:E,2,FALSE)-VLOOKUP(H589,Matrix!B:E,2,FALSE),"")</f>
        <v/>
      </c>
      <c r="O589" s="96" t="str">
        <f>IFERROR(VLOOKUP(F589,Matrix!B:X,14,FALSE)-VLOOKUP(H589,Matrix!B:X,14,FALSE),"")</f>
        <v/>
      </c>
      <c r="P589" s="96" t="str">
        <f>IFERROR(VLOOKUP(F589,Matrix!B:X,15,FALSE)-VLOOKUP(H589,Matrix!B:X,15,FALSE),"")</f>
        <v/>
      </c>
      <c r="Q589" s="97">
        <f t="shared" si="38"/>
        <v>0</v>
      </c>
      <c r="R589" s="97" t="str">
        <f>IFERROR(VLOOKUP(E589&amp;F589,Data!A:F,6,FALSE),"")</f>
        <v/>
      </c>
      <c r="S589" s="98">
        <f t="shared" si="39"/>
        <v>0</v>
      </c>
      <c r="T589" s="97" t="str">
        <f>IFERROR(VLOOKUP(E589&amp;H589,Data!A:F,6,FALSE),"")</f>
        <v/>
      </c>
    </row>
    <row r="590" spans="1:20" x14ac:dyDescent="0.25">
      <c r="A590" s="91" t="str">
        <f>IFERROR(AVERAGE(VLOOKUP(F590,Matrix!B:D,2,FALSE),VLOOKUP(H590,Matrix!B:D,3,FALSE)),"")</f>
        <v/>
      </c>
      <c r="B590" s="91" t="str">
        <f>IFERROR(AVERAGE(VLOOKUP(H590,Matrix!B:D,2,FALSE),VLOOKUP(F590,Matrix!B:D,3,FALSE)),"")</f>
        <v/>
      </c>
      <c r="C590" s="79">
        <f t="shared" si="37"/>
        <v>0</v>
      </c>
      <c r="D590" s="92" t="str">
        <f t="shared" si="36"/>
        <v/>
      </c>
      <c r="E590" s="67"/>
      <c r="L590" s="93" t="str">
        <f>IFERROR(VLOOKUP(F590,Matrix!B:X,11,FALSE)-VLOOKUP(H590,Matrix!B:X,11,FALSE),"")</f>
        <v/>
      </c>
      <c r="M590" s="94" t="str">
        <f>IFERROR(VLOOKUP(F590,Matrix!B:H,7,FALSE)-VLOOKUP(H590,Matrix!B:H,7,FALSE),"")</f>
        <v/>
      </c>
      <c r="N590" s="95" t="str">
        <f>IFERROR(VLOOKUP(F590,Matrix!B:E,2,FALSE)-VLOOKUP(H590,Matrix!B:E,2,FALSE),"")</f>
        <v/>
      </c>
      <c r="O590" s="96" t="str">
        <f>IFERROR(VLOOKUP(F590,Matrix!B:X,14,FALSE)-VLOOKUP(H590,Matrix!B:X,14,FALSE),"")</f>
        <v/>
      </c>
      <c r="P590" s="96" t="str">
        <f>IFERROR(VLOOKUP(F590,Matrix!B:X,15,FALSE)-VLOOKUP(H590,Matrix!B:X,15,FALSE),"")</f>
        <v/>
      </c>
      <c r="Q590" s="97">
        <f t="shared" si="38"/>
        <v>0</v>
      </c>
      <c r="R590" s="97" t="str">
        <f>IFERROR(VLOOKUP(E590&amp;F590,Data!A:F,6,FALSE),"")</f>
        <v/>
      </c>
      <c r="S590" s="98">
        <f t="shared" si="39"/>
        <v>0</v>
      </c>
      <c r="T590" s="97" t="str">
        <f>IFERROR(VLOOKUP(E590&amp;H590,Data!A:F,6,FALSE),"")</f>
        <v/>
      </c>
    </row>
    <row r="591" spans="1:20" x14ac:dyDescent="0.25">
      <c r="A591" s="91" t="str">
        <f>IFERROR(AVERAGE(VLOOKUP(F591,Matrix!B:D,2,FALSE),VLOOKUP(H591,Matrix!B:D,3,FALSE)),"")</f>
        <v/>
      </c>
      <c r="B591" s="91" t="str">
        <f>IFERROR(AVERAGE(VLOOKUP(H591,Matrix!B:D,2,FALSE),VLOOKUP(F591,Matrix!B:D,3,FALSE)),"")</f>
        <v/>
      </c>
      <c r="C591" s="79">
        <f t="shared" si="37"/>
        <v>0</v>
      </c>
      <c r="D591" s="92" t="str">
        <f t="shared" si="36"/>
        <v/>
      </c>
      <c r="E591" s="67"/>
      <c r="L591" s="93" t="str">
        <f>IFERROR(VLOOKUP(F591,Matrix!B:X,11,FALSE)-VLOOKUP(H591,Matrix!B:X,11,FALSE),"")</f>
        <v/>
      </c>
      <c r="M591" s="94" t="str">
        <f>IFERROR(VLOOKUP(F591,Matrix!B:H,7,FALSE)-VLOOKUP(H591,Matrix!B:H,7,FALSE),"")</f>
        <v/>
      </c>
      <c r="N591" s="95" t="str">
        <f>IFERROR(VLOOKUP(F591,Matrix!B:E,2,FALSE)-VLOOKUP(H591,Matrix!B:E,2,FALSE),"")</f>
        <v/>
      </c>
      <c r="O591" s="96" t="str">
        <f>IFERROR(VLOOKUP(F591,Matrix!B:X,14,FALSE)-VLOOKUP(H591,Matrix!B:X,14,FALSE),"")</f>
        <v/>
      </c>
      <c r="P591" s="96" t="str">
        <f>IFERROR(VLOOKUP(F591,Matrix!B:X,15,FALSE)-VLOOKUP(H591,Matrix!B:X,15,FALSE),"")</f>
        <v/>
      </c>
      <c r="Q591" s="97">
        <f t="shared" si="38"/>
        <v>0</v>
      </c>
      <c r="R591" s="97" t="str">
        <f>IFERROR(VLOOKUP(E591&amp;F591,Data!A:F,6,FALSE),"")</f>
        <v/>
      </c>
      <c r="S591" s="98">
        <f t="shared" si="39"/>
        <v>0</v>
      </c>
      <c r="T591" s="97" t="str">
        <f>IFERROR(VLOOKUP(E591&amp;H591,Data!A:F,6,FALSE),"")</f>
        <v/>
      </c>
    </row>
    <row r="592" spans="1:20" x14ac:dyDescent="0.25">
      <c r="A592" s="91" t="str">
        <f>IFERROR(AVERAGE(VLOOKUP(F592,Matrix!B:D,2,FALSE),VLOOKUP(H592,Matrix!B:D,3,FALSE)),"")</f>
        <v/>
      </c>
      <c r="B592" s="91" t="str">
        <f>IFERROR(AVERAGE(VLOOKUP(H592,Matrix!B:D,2,FALSE),VLOOKUP(F592,Matrix!B:D,3,FALSE)),"")</f>
        <v/>
      </c>
      <c r="C592" s="79">
        <f t="shared" si="37"/>
        <v>0</v>
      </c>
      <c r="D592" s="92" t="str">
        <f t="shared" si="36"/>
        <v/>
      </c>
      <c r="E592" s="67"/>
      <c r="L592" s="93" t="str">
        <f>IFERROR(VLOOKUP(F592,Matrix!B:X,11,FALSE)-VLOOKUP(H592,Matrix!B:X,11,FALSE),"")</f>
        <v/>
      </c>
      <c r="M592" s="94" t="str">
        <f>IFERROR(VLOOKUP(F592,Matrix!B:H,7,FALSE)-VLOOKUP(H592,Matrix!B:H,7,FALSE),"")</f>
        <v/>
      </c>
      <c r="N592" s="95" t="str">
        <f>IFERROR(VLOOKUP(F592,Matrix!B:E,2,FALSE)-VLOOKUP(H592,Matrix!B:E,2,FALSE),"")</f>
        <v/>
      </c>
      <c r="O592" s="96" t="str">
        <f>IFERROR(VLOOKUP(F592,Matrix!B:X,14,FALSE)-VLOOKUP(H592,Matrix!B:X,14,FALSE),"")</f>
        <v/>
      </c>
      <c r="P592" s="96" t="str">
        <f>IFERROR(VLOOKUP(F592,Matrix!B:X,15,FALSE)-VLOOKUP(H592,Matrix!B:X,15,FALSE),"")</f>
        <v/>
      </c>
      <c r="Q592" s="97">
        <f t="shared" si="38"/>
        <v>0</v>
      </c>
      <c r="R592" s="97" t="str">
        <f>IFERROR(VLOOKUP(E592&amp;F592,Data!A:F,6,FALSE),"")</f>
        <v/>
      </c>
      <c r="S592" s="98">
        <f t="shared" si="39"/>
        <v>0</v>
      </c>
      <c r="T592" s="97" t="str">
        <f>IFERROR(VLOOKUP(E592&amp;H592,Data!A:F,6,FALSE),"")</f>
        <v/>
      </c>
    </row>
    <row r="593" spans="1:20" x14ac:dyDescent="0.25">
      <c r="A593" s="91" t="str">
        <f>IFERROR(AVERAGE(VLOOKUP(F593,Matrix!B:D,2,FALSE),VLOOKUP(H593,Matrix!B:D,3,FALSE)),"")</f>
        <v/>
      </c>
      <c r="B593" s="91" t="str">
        <f>IFERROR(AVERAGE(VLOOKUP(H593,Matrix!B:D,2,FALSE),VLOOKUP(F593,Matrix!B:D,3,FALSE)),"")</f>
        <v/>
      </c>
      <c r="C593" s="79">
        <f t="shared" si="37"/>
        <v>0</v>
      </c>
      <c r="D593" s="92" t="str">
        <f t="shared" si="36"/>
        <v/>
      </c>
      <c r="E593" s="67"/>
      <c r="L593" s="93" t="str">
        <f>IFERROR(VLOOKUP(F593,Matrix!B:X,11,FALSE)-VLOOKUP(H593,Matrix!B:X,11,FALSE),"")</f>
        <v/>
      </c>
      <c r="M593" s="94" t="str">
        <f>IFERROR(VLOOKUP(F593,Matrix!B:H,7,FALSE)-VLOOKUP(H593,Matrix!B:H,7,FALSE),"")</f>
        <v/>
      </c>
      <c r="N593" s="95" t="str">
        <f>IFERROR(VLOOKUP(F593,Matrix!B:E,2,FALSE)-VLOOKUP(H593,Matrix!B:E,2,FALSE),"")</f>
        <v/>
      </c>
      <c r="O593" s="96" t="str">
        <f>IFERROR(VLOOKUP(F593,Matrix!B:X,14,FALSE)-VLOOKUP(H593,Matrix!B:X,14,FALSE),"")</f>
        <v/>
      </c>
      <c r="P593" s="96" t="str">
        <f>IFERROR(VLOOKUP(F593,Matrix!B:X,15,FALSE)-VLOOKUP(H593,Matrix!B:X,15,FALSE),"")</f>
        <v/>
      </c>
      <c r="Q593" s="97">
        <f t="shared" si="38"/>
        <v>0</v>
      </c>
      <c r="R593" s="97" t="str">
        <f>IFERROR(VLOOKUP(E593&amp;F593,Data!A:F,6,FALSE),"")</f>
        <v/>
      </c>
      <c r="S593" s="98">
        <f t="shared" si="39"/>
        <v>0</v>
      </c>
      <c r="T593" s="97" t="str">
        <f>IFERROR(VLOOKUP(E593&amp;H593,Data!A:F,6,FALSE),"")</f>
        <v/>
      </c>
    </row>
    <row r="594" spans="1:20" x14ac:dyDescent="0.25">
      <c r="A594" s="91" t="str">
        <f>IFERROR(AVERAGE(VLOOKUP(F594,Matrix!B:D,2,FALSE),VLOOKUP(H594,Matrix!B:D,3,FALSE)),"")</f>
        <v/>
      </c>
      <c r="B594" s="91" t="str">
        <f>IFERROR(AVERAGE(VLOOKUP(H594,Matrix!B:D,2,FALSE),VLOOKUP(F594,Matrix!B:D,3,FALSE)),"")</f>
        <v/>
      </c>
      <c r="C594" s="79">
        <f t="shared" si="37"/>
        <v>0</v>
      </c>
      <c r="D594" s="92" t="str">
        <f t="shared" si="36"/>
        <v/>
      </c>
      <c r="E594" s="67"/>
      <c r="L594" s="93" t="str">
        <f>IFERROR(VLOOKUP(F594,Matrix!B:X,11,FALSE)-VLOOKUP(H594,Matrix!B:X,11,FALSE),"")</f>
        <v/>
      </c>
      <c r="M594" s="94" t="str">
        <f>IFERROR(VLOOKUP(F594,Matrix!B:H,7,FALSE)-VLOOKUP(H594,Matrix!B:H,7,FALSE),"")</f>
        <v/>
      </c>
      <c r="N594" s="95" t="str">
        <f>IFERROR(VLOOKUP(F594,Matrix!B:E,2,FALSE)-VLOOKUP(H594,Matrix!B:E,2,FALSE),"")</f>
        <v/>
      </c>
      <c r="O594" s="96" t="str">
        <f>IFERROR(VLOOKUP(F594,Matrix!B:X,14,FALSE)-VLOOKUP(H594,Matrix!B:X,14,FALSE),"")</f>
        <v/>
      </c>
      <c r="P594" s="96" t="str">
        <f>IFERROR(VLOOKUP(F594,Matrix!B:X,15,FALSE)-VLOOKUP(H594,Matrix!B:X,15,FALSE),"")</f>
        <v/>
      </c>
      <c r="Q594" s="97">
        <f t="shared" si="38"/>
        <v>0</v>
      </c>
      <c r="R594" s="97" t="str">
        <f>IFERROR(VLOOKUP(E594&amp;F594,Data!A:F,6,FALSE),"")</f>
        <v/>
      </c>
      <c r="S594" s="98">
        <f t="shared" si="39"/>
        <v>0</v>
      </c>
      <c r="T594" s="97" t="str">
        <f>IFERROR(VLOOKUP(E594&amp;H594,Data!A:F,6,FALSE),"")</f>
        <v/>
      </c>
    </row>
    <row r="595" spans="1:20" x14ac:dyDescent="0.25">
      <c r="A595" s="91" t="str">
        <f>IFERROR(AVERAGE(VLOOKUP(F595,Matrix!B:D,2,FALSE),VLOOKUP(H595,Matrix!B:D,3,FALSE)),"")</f>
        <v/>
      </c>
      <c r="B595" s="91" t="str">
        <f>IFERROR(AVERAGE(VLOOKUP(H595,Matrix!B:D,2,FALSE),VLOOKUP(F595,Matrix!B:D,3,FALSE)),"")</f>
        <v/>
      </c>
      <c r="C595" s="79">
        <f t="shared" si="37"/>
        <v>0</v>
      </c>
      <c r="D595" s="92" t="str">
        <f t="shared" si="36"/>
        <v/>
      </c>
      <c r="E595" s="67"/>
      <c r="L595" s="93" t="str">
        <f>IFERROR(VLOOKUP(F595,Matrix!B:X,11,FALSE)-VLOOKUP(H595,Matrix!B:X,11,FALSE),"")</f>
        <v/>
      </c>
      <c r="M595" s="94" t="str">
        <f>IFERROR(VLOOKUP(F595,Matrix!B:H,7,FALSE)-VLOOKUP(H595,Matrix!B:H,7,FALSE),"")</f>
        <v/>
      </c>
      <c r="N595" s="95" t="str">
        <f>IFERROR(VLOOKUP(F595,Matrix!B:E,2,FALSE)-VLOOKUP(H595,Matrix!B:E,2,FALSE),"")</f>
        <v/>
      </c>
      <c r="O595" s="96" t="str">
        <f>IFERROR(VLOOKUP(F595,Matrix!B:X,14,FALSE)-VLOOKUP(H595,Matrix!B:X,14,FALSE),"")</f>
        <v/>
      </c>
      <c r="P595" s="96" t="str">
        <f>IFERROR(VLOOKUP(F595,Matrix!B:X,15,FALSE)-VLOOKUP(H595,Matrix!B:X,15,FALSE),"")</f>
        <v/>
      </c>
      <c r="Q595" s="97">
        <f t="shared" si="38"/>
        <v>0</v>
      </c>
      <c r="R595" s="97" t="str">
        <f>IFERROR(VLOOKUP(E595&amp;F595,Data!A:F,6,FALSE),"")</f>
        <v/>
      </c>
      <c r="S595" s="98">
        <f t="shared" si="39"/>
        <v>0</v>
      </c>
      <c r="T595" s="97" t="str">
        <f>IFERROR(VLOOKUP(E595&amp;H595,Data!A:F,6,FALSE),"")</f>
        <v/>
      </c>
    </row>
    <row r="596" spans="1:20" x14ac:dyDescent="0.25">
      <c r="A596" s="91" t="str">
        <f>IFERROR(AVERAGE(VLOOKUP(F596,Matrix!B:D,2,FALSE),VLOOKUP(H596,Matrix!B:D,3,FALSE)),"")</f>
        <v/>
      </c>
      <c r="B596" s="91" t="str">
        <f>IFERROR(AVERAGE(VLOOKUP(H596,Matrix!B:D,2,FALSE),VLOOKUP(F596,Matrix!B:D,3,FALSE)),"")</f>
        <v/>
      </c>
      <c r="C596" s="79">
        <f t="shared" si="37"/>
        <v>0</v>
      </c>
      <c r="D596" s="92" t="str">
        <f t="shared" si="36"/>
        <v/>
      </c>
      <c r="E596" s="67"/>
      <c r="L596" s="93" t="str">
        <f>IFERROR(VLOOKUP(F596,Matrix!B:X,11,FALSE)-VLOOKUP(H596,Matrix!B:X,11,FALSE),"")</f>
        <v/>
      </c>
      <c r="M596" s="94" t="str">
        <f>IFERROR(VLOOKUP(F596,Matrix!B:H,7,FALSE)-VLOOKUP(H596,Matrix!B:H,7,FALSE),"")</f>
        <v/>
      </c>
      <c r="N596" s="95" t="str">
        <f>IFERROR(VLOOKUP(F596,Matrix!B:E,2,FALSE)-VLOOKUP(H596,Matrix!B:E,2,FALSE),"")</f>
        <v/>
      </c>
      <c r="O596" s="96" t="str">
        <f>IFERROR(VLOOKUP(F596,Matrix!B:X,14,FALSE)-VLOOKUP(H596,Matrix!B:X,14,FALSE),"")</f>
        <v/>
      </c>
      <c r="P596" s="96" t="str">
        <f>IFERROR(VLOOKUP(F596,Matrix!B:X,15,FALSE)-VLOOKUP(H596,Matrix!B:X,15,FALSE),"")</f>
        <v/>
      </c>
      <c r="Q596" s="97">
        <f t="shared" si="38"/>
        <v>0</v>
      </c>
      <c r="R596" s="97" t="str">
        <f>IFERROR(VLOOKUP(E596&amp;F596,Data!A:F,6,FALSE),"")</f>
        <v/>
      </c>
      <c r="S596" s="98">
        <f t="shared" si="39"/>
        <v>0</v>
      </c>
      <c r="T596" s="97" t="str">
        <f>IFERROR(VLOOKUP(E596&amp;H596,Data!A:F,6,FALSE),"")</f>
        <v/>
      </c>
    </row>
    <row r="597" spans="1:20" x14ac:dyDescent="0.25">
      <c r="A597" s="91" t="str">
        <f>IFERROR(AVERAGE(VLOOKUP(F597,Matrix!B:D,2,FALSE),VLOOKUP(H597,Matrix!B:D,3,FALSE)),"")</f>
        <v/>
      </c>
      <c r="B597" s="91" t="str">
        <f>IFERROR(AVERAGE(VLOOKUP(H597,Matrix!B:D,2,FALSE),VLOOKUP(F597,Matrix!B:D,3,FALSE)),"")</f>
        <v/>
      </c>
      <c r="C597" s="79">
        <f t="shared" si="37"/>
        <v>0</v>
      </c>
      <c r="D597" s="92" t="str">
        <f t="shared" si="36"/>
        <v/>
      </c>
      <c r="E597" s="67"/>
      <c r="L597" s="93" t="str">
        <f>IFERROR(VLOOKUP(F597,Matrix!B:X,11,FALSE)-VLOOKUP(H597,Matrix!B:X,11,FALSE),"")</f>
        <v/>
      </c>
      <c r="M597" s="94" t="str">
        <f>IFERROR(VLOOKUP(F597,Matrix!B:H,7,FALSE)-VLOOKUP(H597,Matrix!B:H,7,FALSE),"")</f>
        <v/>
      </c>
      <c r="N597" s="95" t="str">
        <f>IFERROR(VLOOKUP(F597,Matrix!B:E,2,FALSE)-VLOOKUP(H597,Matrix!B:E,2,FALSE),"")</f>
        <v/>
      </c>
      <c r="O597" s="96" t="str">
        <f>IFERROR(VLOOKUP(F597,Matrix!B:X,14,FALSE)-VLOOKUP(H597,Matrix!B:X,14,FALSE),"")</f>
        <v/>
      </c>
      <c r="P597" s="96" t="str">
        <f>IFERROR(VLOOKUP(F597,Matrix!B:X,15,FALSE)-VLOOKUP(H597,Matrix!B:X,15,FALSE),"")</f>
        <v/>
      </c>
      <c r="Q597" s="97">
        <f t="shared" si="38"/>
        <v>0</v>
      </c>
      <c r="R597" s="97" t="str">
        <f>IFERROR(VLOOKUP(E597&amp;F597,Data!A:F,6,FALSE),"")</f>
        <v/>
      </c>
      <c r="S597" s="98">
        <f t="shared" si="39"/>
        <v>0</v>
      </c>
      <c r="T597" s="97" t="str">
        <f>IFERROR(VLOOKUP(E597&amp;H597,Data!A:F,6,FALSE),"")</f>
        <v/>
      </c>
    </row>
    <row r="598" spans="1:20" x14ac:dyDescent="0.25">
      <c r="A598" s="91" t="str">
        <f>IFERROR(AVERAGE(VLOOKUP(F598,Matrix!B:D,2,FALSE),VLOOKUP(H598,Matrix!B:D,3,FALSE)),"")</f>
        <v/>
      </c>
      <c r="B598" s="91" t="str">
        <f>IFERROR(AVERAGE(VLOOKUP(H598,Matrix!B:D,2,FALSE),VLOOKUP(F598,Matrix!B:D,3,FALSE)),"")</f>
        <v/>
      </c>
      <c r="C598" s="79">
        <f t="shared" si="37"/>
        <v>0</v>
      </c>
      <c r="D598" s="92" t="str">
        <f t="shared" si="36"/>
        <v/>
      </c>
      <c r="E598" s="67"/>
      <c r="L598" s="93" t="str">
        <f>IFERROR(VLOOKUP(F598,Matrix!B:X,11,FALSE)-VLOOKUP(H598,Matrix!B:X,11,FALSE),"")</f>
        <v/>
      </c>
      <c r="M598" s="94" t="str">
        <f>IFERROR(VLOOKUP(F598,Matrix!B:H,7,FALSE)-VLOOKUP(H598,Matrix!B:H,7,FALSE),"")</f>
        <v/>
      </c>
      <c r="N598" s="95" t="str">
        <f>IFERROR(VLOOKUP(F598,Matrix!B:E,2,FALSE)-VLOOKUP(H598,Matrix!B:E,2,FALSE),"")</f>
        <v/>
      </c>
      <c r="O598" s="96" t="str">
        <f>IFERROR(VLOOKUP(F598,Matrix!B:X,14,FALSE)-VLOOKUP(H598,Matrix!B:X,14,FALSE),"")</f>
        <v/>
      </c>
      <c r="P598" s="96" t="str">
        <f>IFERROR(VLOOKUP(F598,Matrix!B:X,15,FALSE)-VLOOKUP(H598,Matrix!B:X,15,FALSE),"")</f>
        <v/>
      </c>
      <c r="Q598" s="97">
        <f t="shared" si="38"/>
        <v>0</v>
      </c>
      <c r="R598" s="97" t="str">
        <f>IFERROR(VLOOKUP(E598&amp;F598,Data!A:F,6,FALSE),"")</f>
        <v/>
      </c>
      <c r="S598" s="98">
        <f t="shared" si="39"/>
        <v>0</v>
      </c>
      <c r="T598" s="97" t="str">
        <f>IFERROR(VLOOKUP(E598&amp;H598,Data!A:F,6,FALSE),"")</f>
        <v/>
      </c>
    </row>
    <row r="599" spans="1:20" x14ac:dyDescent="0.25">
      <c r="A599" s="91" t="str">
        <f>IFERROR(AVERAGE(VLOOKUP(F599,Matrix!B:D,2,FALSE),VLOOKUP(H599,Matrix!B:D,3,FALSE)),"")</f>
        <v/>
      </c>
      <c r="B599" s="91" t="str">
        <f>IFERROR(AVERAGE(VLOOKUP(H599,Matrix!B:D,2,FALSE),VLOOKUP(F599,Matrix!B:D,3,FALSE)),"")</f>
        <v/>
      </c>
      <c r="C599" s="79">
        <f t="shared" si="37"/>
        <v>0</v>
      </c>
      <c r="D599" s="92" t="str">
        <f t="shared" si="36"/>
        <v/>
      </c>
      <c r="E599" s="67"/>
      <c r="L599" s="93" t="str">
        <f>IFERROR(VLOOKUP(F599,Matrix!B:X,11,FALSE)-VLOOKUP(H599,Matrix!B:X,11,FALSE),"")</f>
        <v/>
      </c>
      <c r="M599" s="94" t="str">
        <f>IFERROR(VLOOKUP(F599,Matrix!B:H,7,FALSE)-VLOOKUP(H599,Matrix!B:H,7,FALSE),"")</f>
        <v/>
      </c>
      <c r="N599" s="95" t="str">
        <f>IFERROR(VLOOKUP(F599,Matrix!B:E,2,FALSE)-VLOOKUP(H599,Matrix!B:E,2,FALSE),"")</f>
        <v/>
      </c>
      <c r="O599" s="96" t="str">
        <f>IFERROR(VLOOKUP(F599,Matrix!B:X,14,FALSE)-VLOOKUP(H599,Matrix!B:X,14,FALSE),"")</f>
        <v/>
      </c>
      <c r="P599" s="96" t="str">
        <f>IFERROR(VLOOKUP(F599,Matrix!B:X,15,FALSE)-VLOOKUP(H599,Matrix!B:X,15,FALSE),"")</f>
        <v/>
      </c>
      <c r="Q599" s="97">
        <f t="shared" si="38"/>
        <v>0</v>
      </c>
      <c r="R599" s="97" t="str">
        <f>IFERROR(VLOOKUP(E599&amp;F599,Data!A:F,6,FALSE),"")</f>
        <v/>
      </c>
      <c r="S599" s="98">
        <f t="shared" si="39"/>
        <v>0</v>
      </c>
      <c r="T599" s="97" t="str">
        <f>IFERROR(VLOOKUP(E599&amp;H599,Data!A:F,6,FALSE),"")</f>
        <v/>
      </c>
    </row>
    <row r="600" spans="1:20" x14ac:dyDescent="0.25">
      <c r="A600" s="91" t="str">
        <f>IFERROR(AVERAGE(VLOOKUP(F600,Matrix!B:D,2,FALSE),VLOOKUP(H600,Matrix!B:D,3,FALSE)),"")</f>
        <v/>
      </c>
      <c r="B600" s="91" t="str">
        <f>IFERROR(AVERAGE(VLOOKUP(H600,Matrix!B:D,2,FALSE),VLOOKUP(F600,Matrix!B:D,3,FALSE)),"")</f>
        <v/>
      </c>
      <c r="C600" s="79">
        <f t="shared" si="37"/>
        <v>0</v>
      </c>
      <c r="D600" s="92" t="str">
        <f t="shared" si="36"/>
        <v/>
      </c>
      <c r="E600" s="67"/>
      <c r="L600" s="93" t="str">
        <f>IFERROR(VLOOKUP(F600,Matrix!B:X,11,FALSE)-VLOOKUP(H600,Matrix!B:X,11,FALSE),"")</f>
        <v/>
      </c>
      <c r="M600" s="94" t="str">
        <f>IFERROR(VLOOKUP(F600,Matrix!B:H,7,FALSE)-VLOOKUP(H600,Matrix!B:H,7,FALSE),"")</f>
        <v/>
      </c>
      <c r="N600" s="95" t="str">
        <f>IFERROR(VLOOKUP(F600,Matrix!B:E,2,FALSE)-VLOOKUP(H600,Matrix!B:E,2,FALSE),"")</f>
        <v/>
      </c>
      <c r="O600" s="96" t="str">
        <f>IFERROR(VLOOKUP(F600,Matrix!B:X,14,FALSE)-VLOOKUP(H600,Matrix!B:X,14,FALSE),"")</f>
        <v/>
      </c>
      <c r="P600" s="96" t="str">
        <f>IFERROR(VLOOKUP(F600,Matrix!B:X,15,FALSE)-VLOOKUP(H600,Matrix!B:X,15,FALSE),"")</f>
        <v/>
      </c>
      <c r="Q600" s="97">
        <f t="shared" si="38"/>
        <v>0</v>
      </c>
      <c r="R600" s="97" t="str">
        <f>IFERROR(VLOOKUP(E600&amp;F600,Data!A:F,6,FALSE),"")</f>
        <v/>
      </c>
      <c r="S600" s="98">
        <f t="shared" si="39"/>
        <v>0</v>
      </c>
      <c r="T600" s="97" t="str">
        <f>IFERROR(VLOOKUP(E600&amp;H600,Data!A:F,6,FALSE),"")</f>
        <v/>
      </c>
    </row>
    <row r="601" spans="1:20" x14ac:dyDescent="0.25">
      <c r="A601" s="91" t="str">
        <f>IFERROR(AVERAGE(VLOOKUP(F601,Matrix!B:D,2,FALSE),VLOOKUP(H601,Matrix!B:D,3,FALSE)),"")</f>
        <v/>
      </c>
      <c r="B601" s="91" t="str">
        <f>IFERROR(AVERAGE(VLOOKUP(H601,Matrix!B:D,2,FALSE),VLOOKUP(F601,Matrix!B:D,3,FALSE)),"")</f>
        <v/>
      </c>
      <c r="C601" s="79">
        <f t="shared" si="37"/>
        <v>0</v>
      </c>
      <c r="D601" s="92" t="str">
        <f t="shared" si="36"/>
        <v/>
      </c>
      <c r="E601" s="67"/>
      <c r="L601" s="93" t="str">
        <f>IFERROR(VLOOKUP(F601,Matrix!B:X,11,FALSE)-VLOOKUP(H601,Matrix!B:X,11,FALSE),"")</f>
        <v/>
      </c>
      <c r="M601" s="94" t="str">
        <f>IFERROR(VLOOKUP(F601,Matrix!B:H,7,FALSE)-VLOOKUP(H601,Matrix!B:H,7,FALSE),"")</f>
        <v/>
      </c>
      <c r="N601" s="95" t="str">
        <f>IFERROR(VLOOKUP(F601,Matrix!B:E,2,FALSE)-VLOOKUP(H601,Matrix!B:E,2,FALSE),"")</f>
        <v/>
      </c>
      <c r="O601" s="96" t="str">
        <f>IFERROR(VLOOKUP(F601,Matrix!B:X,14,FALSE)-VLOOKUP(H601,Matrix!B:X,14,FALSE),"")</f>
        <v/>
      </c>
      <c r="P601" s="96" t="str">
        <f>IFERROR(VLOOKUP(F601,Matrix!B:X,15,FALSE)-VLOOKUP(H601,Matrix!B:X,15,FALSE),"")</f>
        <v/>
      </c>
      <c r="Q601" s="97">
        <f t="shared" si="38"/>
        <v>0</v>
      </c>
      <c r="R601" s="97" t="str">
        <f>IFERROR(VLOOKUP(E601&amp;F601,Data!A:F,6,FALSE),"")</f>
        <v/>
      </c>
      <c r="S601" s="98">
        <f t="shared" si="39"/>
        <v>0</v>
      </c>
      <c r="T601" s="97" t="str">
        <f>IFERROR(VLOOKUP(E601&amp;H601,Data!A:F,6,FALSE),"")</f>
        <v/>
      </c>
    </row>
    <row r="602" spans="1:20" x14ac:dyDescent="0.25">
      <c r="A602" s="91" t="str">
        <f>IFERROR(AVERAGE(VLOOKUP(F602,Matrix!B:D,2,FALSE),VLOOKUP(H602,Matrix!B:D,3,FALSE)),"")</f>
        <v/>
      </c>
      <c r="B602" s="91" t="str">
        <f>IFERROR(AVERAGE(VLOOKUP(H602,Matrix!B:D,2,FALSE),VLOOKUP(F602,Matrix!B:D,3,FALSE)),"")</f>
        <v/>
      </c>
      <c r="C602" s="79">
        <f t="shared" si="37"/>
        <v>0</v>
      </c>
      <c r="D602" s="92" t="str">
        <f t="shared" si="36"/>
        <v/>
      </c>
      <c r="E602" s="67"/>
      <c r="L602" s="93" t="str">
        <f>IFERROR(VLOOKUP(F602,Matrix!B:X,11,FALSE)-VLOOKUP(H602,Matrix!B:X,11,FALSE),"")</f>
        <v/>
      </c>
      <c r="M602" s="94" t="str">
        <f>IFERROR(VLOOKUP(F602,Matrix!B:H,7,FALSE)-VLOOKUP(H602,Matrix!B:H,7,FALSE),"")</f>
        <v/>
      </c>
      <c r="N602" s="95" t="str">
        <f>IFERROR(VLOOKUP(F602,Matrix!B:E,2,FALSE)-VLOOKUP(H602,Matrix!B:E,2,FALSE),"")</f>
        <v/>
      </c>
      <c r="O602" s="96" t="str">
        <f>IFERROR(VLOOKUP(F602,Matrix!B:X,14,FALSE)-VLOOKUP(H602,Matrix!B:X,14,FALSE),"")</f>
        <v/>
      </c>
      <c r="P602" s="96" t="str">
        <f>IFERROR(VLOOKUP(F602,Matrix!B:X,15,FALSE)-VLOOKUP(H602,Matrix!B:X,15,FALSE),"")</f>
        <v/>
      </c>
      <c r="Q602" s="97">
        <f t="shared" si="38"/>
        <v>0</v>
      </c>
      <c r="R602" s="97" t="str">
        <f>IFERROR(VLOOKUP(E602&amp;F602,Data!A:F,6,FALSE),"")</f>
        <v/>
      </c>
      <c r="S602" s="98">
        <f t="shared" si="39"/>
        <v>0</v>
      </c>
      <c r="T602" s="97" t="str">
        <f>IFERROR(VLOOKUP(E602&amp;H602,Data!A:F,6,FALSE),"")</f>
        <v/>
      </c>
    </row>
    <row r="603" spans="1:20" x14ac:dyDescent="0.25">
      <c r="A603" s="91" t="str">
        <f>IFERROR(AVERAGE(VLOOKUP(F603,Matrix!B:D,2,FALSE),VLOOKUP(H603,Matrix!B:D,3,FALSE)),"")</f>
        <v/>
      </c>
      <c r="B603" s="91" t="str">
        <f>IFERROR(AVERAGE(VLOOKUP(H603,Matrix!B:D,2,FALSE),VLOOKUP(F603,Matrix!B:D,3,FALSE)),"")</f>
        <v/>
      </c>
      <c r="C603" s="79">
        <f t="shared" si="37"/>
        <v>0</v>
      </c>
      <c r="D603" s="92" t="str">
        <f t="shared" si="36"/>
        <v/>
      </c>
      <c r="E603" s="67"/>
      <c r="L603" s="93" t="str">
        <f>IFERROR(VLOOKUP(F603,Matrix!B:X,11,FALSE)-VLOOKUP(H603,Matrix!B:X,11,FALSE),"")</f>
        <v/>
      </c>
      <c r="M603" s="94" t="str">
        <f>IFERROR(VLOOKUP(F603,Matrix!B:H,7,FALSE)-VLOOKUP(H603,Matrix!B:H,7,FALSE),"")</f>
        <v/>
      </c>
      <c r="N603" s="95" t="str">
        <f>IFERROR(VLOOKUP(F603,Matrix!B:E,2,FALSE)-VLOOKUP(H603,Matrix!B:E,2,FALSE),"")</f>
        <v/>
      </c>
      <c r="O603" s="96" t="str">
        <f>IFERROR(VLOOKUP(F603,Matrix!B:X,14,FALSE)-VLOOKUP(H603,Matrix!B:X,14,FALSE),"")</f>
        <v/>
      </c>
      <c r="P603" s="96" t="str">
        <f>IFERROR(VLOOKUP(F603,Matrix!B:X,15,FALSE)-VLOOKUP(H603,Matrix!B:X,15,FALSE),"")</f>
        <v/>
      </c>
      <c r="Q603" s="97">
        <f t="shared" si="38"/>
        <v>0</v>
      </c>
      <c r="R603" s="97" t="str">
        <f>IFERROR(VLOOKUP(E603&amp;F603,Data!A:F,6,FALSE),"")</f>
        <v/>
      </c>
      <c r="S603" s="98">
        <f t="shared" si="39"/>
        <v>0</v>
      </c>
      <c r="T603" s="97" t="str">
        <f>IFERROR(VLOOKUP(E603&amp;H603,Data!A:F,6,FALSE),"")</f>
        <v/>
      </c>
    </row>
    <row r="604" spans="1:20" x14ac:dyDescent="0.25">
      <c r="A604" s="91" t="str">
        <f>IFERROR(AVERAGE(VLOOKUP(F604,Matrix!B:D,2,FALSE),VLOOKUP(H604,Matrix!B:D,3,FALSE)),"")</f>
        <v/>
      </c>
      <c r="B604" s="91" t="str">
        <f>IFERROR(AVERAGE(VLOOKUP(H604,Matrix!B:D,2,FALSE),VLOOKUP(F604,Matrix!B:D,3,FALSE)),"")</f>
        <v/>
      </c>
      <c r="C604" s="79">
        <f t="shared" si="37"/>
        <v>0</v>
      </c>
      <c r="D604" s="92" t="str">
        <f t="shared" si="36"/>
        <v/>
      </c>
      <c r="E604" s="67"/>
      <c r="L604" s="93" t="str">
        <f>IFERROR(VLOOKUP(F604,Matrix!B:X,11,FALSE)-VLOOKUP(H604,Matrix!B:X,11,FALSE),"")</f>
        <v/>
      </c>
      <c r="M604" s="94" t="str">
        <f>IFERROR(VLOOKUP(F604,Matrix!B:H,7,FALSE)-VLOOKUP(H604,Matrix!B:H,7,FALSE),"")</f>
        <v/>
      </c>
      <c r="N604" s="95" t="str">
        <f>IFERROR(VLOOKUP(F604,Matrix!B:E,2,FALSE)-VLOOKUP(H604,Matrix!B:E,2,FALSE),"")</f>
        <v/>
      </c>
      <c r="O604" s="96" t="str">
        <f>IFERROR(VLOOKUP(F604,Matrix!B:X,14,FALSE)-VLOOKUP(H604,Matrix!B:X,14,FALSE),"")</f>
        <v/>
      </c>
      <c r="P604" s="96" t="str">
        <f>IFERROR(VLOOKUP(F604,Matrix!B:X,15,FALSE)-VLOOKUP(H604,Matrix!B:X,15,FALSE),"")</f>
        <v/>
      </c>
      <c r="Q604" s="97">
        <f t="shared" si="38"/>
        <v>0</v>
      </c>
      <c r="R604" s="97" t="str">
        <f>IFERROR(VLOOKUP(E604&amp;F604,Data!A:F,6,FALSE),"")</f>
        <v/>
      </c>
      <c r="S604" s="98">
        <f t="shared" si="39"/>
        <v>0</v>
      </c>
      <c r="T604" s="97" t="str">
        <f>IFERROR(VLOOKUP(E604&amp;H604,Data!A:F,6,FALSE),"")</f>
        <v/>
      </c>
    </row>
    <row r="605" spans="1:20" x14ac:dyDescent="0.25">
      <c r="A605" s="91" t="str">
        <f>IFERROR(AVERAGE(VLOOKUP(F605,Matrix!B:D,2,FALSE),VLOOKUP(H605,Matrix!B:D,3,FALSE)),"")</f>
        <v/>
      </c>
      <c r="B605" s="91" t="str">
        <f>IFERROR(AVERAGE(VLOOKUP(H605,Matrix!B:D,2,FALSE),VLOOKUP(F605,Matrix!B:D,3,FALSE)),"")</f>
        <v/>
      </c>
      <c r="C605" s="79">
        <f t="shared" si="37"/>
        <v>0</v>
      </c>
      <c r="D605" s="92" t="str">
        <f t="shared" si="36"/>
        <v/>
      </c>
      <c r="E605" s="67"/>
      <c r="L605" s="93" t="str">
        <f>IFERROR(VLOOKUP(F605,Matrix!B:X,11,FALSE)-VLOOKUP(H605,Matrix!B:X,11,FALSE),"")</f>
        <v/>
      </c>
      <c r="M605" s="94" t="str">
        <f>IFERROR(VLOOKUP(F605,Matrix!B:H,7,FALSE)-VLOOKUP(H605,Matrix!B:H,7,FALSE),"")</f>
        <v/>
      </c>
      <c r="N605" s="95" t="str">
        <f>IFERROR(VLOOKUP(F605,Matrix!B:E,2,FALSE)-VLOOKUP(H605,Matrix!B:E,2,FALSE),"")</f>
        <v/>
      </c>
      <c r="O605" s="96" t="str">
        <f>IFERROR(VLOOKUP(F605,Matrix!B:X,14,FALSE)-VLOOKUP(H605,Matrix!B:X,14,FALSE),"")</f>
        <v/>
      </c>
      <c r="P605" s="96" t="str">
        <f>IFERROR(VLOOKUP(F605,Matrix!B:X,15,FALSE)-VLOOKUP(H605,Matrix!B:X,15,FALSE),"")</f>
        <v/>
      </c>
      <c r="Q605" s="97">
        <f t="shared" si="38"/>
        <v>0</v>
      </c>
      <c r="R605" s="97" t="str">
        <f>IFERROR(VLOOKUP(E605&amp;F605,Data!A:F,6,FALSE),"")</f>
        <v/>
      </c>
      <c r="S605" s="98">
        <f t="shared" si="39"/>
        <v>0</v>
      </c>
      <c r="T605" s="97" t="str">
        <f>IFERROR(VLOOKUP(E605&amp;H605,Data!A:F,6,FALSE),"")</f>
        <v/>
      </c>
    </row>
    <row r="606" spans="1:20" x14ac:dyDescent="0.25">
      <c r="A606" s="91" t="str">
        <f>IFERROR(AVERAGE(VLOOKUP(F606,Matrix!B:D,2,FALSE),VLOOKUP(H606,Matrix!B:D,3,FALSE)),"")</f>
        <v/>
      </c>
      <c r="B606" s="91" t="str">
        <f>IFERROR(AVERAGE(VLOOKUP(H606,Matrix!B:D,2,FALSE),VLOOKUP(F606,Matrix!B:D,3,FALSE)),"")</f>
        <v/>
      </c>
      <c r="C606" s="79">
        <f t="shared" si="37"/>
        <v>0</v>
      </c>
      <c r="D606" s="92" t="str">
        <f t="shared" si="36"/>
        <v/>
      </c>
      <c r="E606" s="67"/>
      <c r="L606" s="93" t="str">
        <f>IFERROR(VLOOKUP(F606,Matrix!B:X,11,FALSE)-VLOOKUP(H606,Matrix!B:X,11,FALSE),"")</f>
        <v/>
      </c>
      <c r="M606" s="94" t="str">
        <f>IFERROR(VLOOKUP(F606,Matrix!B:H,7,FALSE)-VLOOKUP(H606,Matrix!B:H,7,FALSE),"")</f>
        <v/>
      </c>
      <c r="N606" s="95" t="str">
        <f>IFERROR(VLOOKUP(F606,Matrix!B:E,2,FALSE)-VLOOKUP(H606,Matrix!B:E,2,FALSE),"")</f>
        <v/>
      </c>
      <c r="O606" s="96" t="str">
        <f>IFERROR(VLOOKUP(F606,Matrix!B:X,14,FALSE)-VLOOKUP(H606,Matrix!B:X,14,FALSE),"")</f>
        <v/>
      </c>
      <c r="P606" s="96" t="str">
        <f>IFERROR(VLOOKUP(F606,Matrix!B:X,15,FALSE)-VLOOKUP(H606,Matrix!B:X,15,FALSE),"")</f>
        <v/>
      </c>
      <c r="Q606" s="97">
        <f t="shared" si="38"/>
        <v>0</v>
      </c>
      <c r="R606" s="97" t="str">
        <f>IFERROR(VLOOKUP(E606&amp;F606,Data!A:F,6,FALSE),"")</f>
        <v/>
      </c>
      <c r="S606" s="98">
        <f t="shared" si="39"/>
        <v>0</v>
      </c>
      <c r="T606" s="97" t="str">
        <f>IFERROR(VLOOKUP(E606&amp;H606,Data!A:F,6,FALSE),"")</f>
        <v/>
      </c>
    </row>
    <row r="607" spans="1:20" x14ac:dyDescent="0.25">
      <c r="A607" s="91" t="str">
        <f>IFERROR(AVERAGE(VLOOKUP(F607,Matrix!B:D,2,FALSE),VLOOKUP(H607,Matrix!B:D,3,FALSE)),"")</f>
        <v/>
      </c>
      <c r="B607" s="91" t="str">
        <f>IFERROR(AVERAGE(VLOOKUP(H607,Matrix!B:D,2,FALSE),VLOOKUP(F607,Matrix!B:D,3,FALSE)),"")</f>
        <v/>
      </c>
      <c r="C607" s="79">
        <f t="shared" si="37"/>
        <v>0</v>
      </c>
      <c r="D607" s="92" t="str">
        <f t="shared" si="36"/>
        <v/>
      </c>
      <c r="E607" s="67"/>
      <c r="L607" s="93" t="str">
        <f>IFERROR(VLOOKUP(F607,Matrix!B:X,11,FALSE)-VLOOKUP(H607,Matrix!B:X,11,FALSE),"")</f>
        <v/>
      </c>
      <c r="M607" s="94" t="str">
        <f>IFERROR(VLOOKUP(F607,Matrix!B:H,7,FALSE)-VLOOKUP(H607,Matrix!B:H,7,FALSE),"")</f>
        <v/>
      </c>
      <c r="N607" s="95" t="str">
        <f>IFERROR(VLOOKUP(F607,Matrix!B:E,2,FALSE)-VLOOKUP(H607,Matrix!B:E,2,FALSE),"")</f>
        <v/>
      </c>
      <c r="O607" s="96" t="str">
        <f>IFERROR(VLOOKUP(F607,Matrix!B:X,14,FALSE)-VLOOKUP(H607,Matrix!B:X,14,FALSE),"")</f>
        <v/>
      </c>
      <c r="P607" s="96" t="str">
        <f>IFERROR(VLOOKUP(F607,Matrix!B:X,15,FALSE)-VLOOKUP(H607,Matrix!B:X,15,FALSE),"")</f>
        <v/>
      </c>
      <c r="Q607" s="97">
        <f t="shared" si="38"/>
        <v>0</v>
      </c>
      <c r="R607" s="97" t="str">
        <f>IFERROR(VLOOKUP(E607&amp;F607,Data!A:F,6,FALSE),"")</f>
        <v/>
      </c>
      <c r="S607" s="98">
        <f t="shared" si="39"/>
        <v>0</v>
      </c>
      <c r="T607" s="97" t="str">
        <f>IFERROR(VLOOKUP(E607&amp;H607,Data!A:F,6,FALSE),"")</f>
        <v/>
      </c>
    </row>
    <row r="608" spans="1:20" x14ac:dyDescent="0.25">
      <c r="A608" s="91" t="str">
        <f>IFERROR(AVERAGE(VLOOKUP(F608,Matrix!B:D,2,FALSE),VLOOKUP(H608,Matrix!B:D,3,FALSE)),"")</f>
        <v/>
      </c>
      <c r="B608" s="91" t="str">
        <f>IFERROR(AVERAGE(VLOOKUP(H608,Matrix!B:D,2,FALSE),VLOOKUP(F608,Matrix!B:D,3,FALSE)),"")</f>
        <v/>
      </c>
      <c r="C608" s="79">
        <f t="shared" si="37"/>
        <v>0</v>
      </c>
      <c r="D608" s="92" t="str">
        <f t="shared" si="36"/>
        <v/>
      </c>
      <c r="E608" s="67"/>
      <c r="L608" s="93" t="str">
        <f>IFERROR(VLOOKUP(F608,Matrix!B:X,11,FALSE)-VLOOKUP(H608,Matrix!B:X,11,FALSE),"")</f>
        <v/>
      </c>
      <c r="M608" s="94" t="str">
        <f>IFERROR(VLOOKUP(F608,Matrix!B:H,7,FALSE)-VLOOKUP(H608,Matrix!B:H,7,FALSE),"")</f>
        <v/>
      </c>
      <c r="N608" s="95" t="str">
        <f>IFERROR(VLOOKUP(F608,Matrix!B:E,2,FALSE)-VLOOKUP(H608,Matrix!B:E,2,FALSE),"")</f>
        <v/>
      </c>
      <c r="O608" s="96" t="str">
        <f>IFERROR(VLOOKUP(F608,Matrix!B:X,14,FALSE)-VLOOKUP(H608,Matrix!B:X,14,FALSE),"")</f>
        <v/>
      </c>
      <c r="P608" s="96" t="str">
        <f>IFERROR(VLOOKUP(F608,Matrix!B:X,15,FALSE)-VLOOKUP(H608,Matrix!B:X,15,FALSE),"")</f>
        <v/>
      </c>
      <c r="Q608" s="97">
        <f t="shared" si="38"/>
        <v>0</v>
      </c>
      <c r="R608" s="97" t="str">
        <f>IFERROR(VLOOKUP(E608&amp;F608,Data!A:F,6,FALSE),"")</f>
        <v/>
      </c>
      <c r="S608" s="98">
        <f t="shared" si="39"/>
        <v>0</v>
      </c>
      <c r="T608" s="97" t="str">
        <f>IFERROR(VLOOKUP(E608&amp;H608,Data!A:F,6,FALSE),"")</f>
        <v/>
      </c>
    </row>
    <row r="609" spans="1:20" x14ac:dyDescent="0.25">
      <c r="A609" s="91" t="str">
        <f>IFERROR(AVERAGE(VLOOKUP(F609,Matrix!B:D,2,FALSE),VLOOKUP(H609,Matrix!B:D,3,FALSE)),"")</f>
        <v/>
      </c>
      <c r="B609" s="91" t="str">
        <f>IFERROR(AVERAGE(VLOOKUP(H609,Matrix!B:D,2,FALSE),VLOOKUP(F609,Matrix!B:D,3,FALSE)),"")</f>
        <v/>
      </c>
      <c r="C609" s="79">
        <f t="shared" si="37"/>
        <v>0</v>
      </c>
      <c r="D609" s="92" t="str">
        <f t="shared" si="36"/>
        <v/>
      </c>
      <c r="E609" s="67"/>
      <c r="L609" s="93" t="str">
        <f>IFERROR(VLOOKUP(F609,Matrix!B:X,11,FALSE)-VLOOKUP(H609,Matrix!B:X,11,FALSE),"")</f>
        <v/>
      </c>
      <c r="M609" s="94" t="str">
        <f>IFERROR(VLOOKUP(F609,Matrix!B:H,7,FALSE)-VLOOKUP(H609,Matrix!B:H,7,FALSE),"")</f>
        <v/>
      </c>
      <c r="N609" s="95" t="str">
        <f>IFERROR(VLOOKUP(F609,Matrix!B:E,2,FALSE)-VLOOKUP(H609,Matrix!B:E,2,FALSE),"")</f>
        <v/>
      </c>
      <c r="O609" s="96" t="str">
        <f>IFERROR(VLOOKUP(F609,Matrix!B:X,14,FALSE)-VLOOKUP(H609,Matrix!B:X,14,FALSE),"")</f>
        <v/>
      </c>
      <c r="P609" s="96" t="str">
        <f>IFERROR(VLOOKUP(F609,Matrix!B:X,15,FALSE)-VLOOKUP(H609,Matrix!B:X,15,FALSE),"")</f>
        <v/>
      </c>
      <c r="Q609" s="97">
        <f t="shared" si="38"/>
        <v>0</v>
      </c>
      <c r="R609" s="97" t="str">
        <f>IFERROR(VLOOKUP(E609&amp;F609,Data!A:F,6,FALSE),"")</f>
        <v/>
      </c>
      <c r="S609" s="98">
        <f t="shared" si="39"/>
        <v>0</v>
      </c>
      <c r="T609" s="97" t="str">
        <f>IFERROR(VLOOKUP(E609&amp;H609,Data!A:F,6,FALSE),"")</f>
        <v/>
      </c>
    </row>
    <row r="610" spans="1:20" x14ac:dyDescent="0.25">
      <c r="A610" s="91" t="str">
        <f>IFERROR(AVERAGE(VLOOKUP(F610,Matrix!B:D,2,FALSE),VLOOKUP(H610,Matrix!B:D,3,FALSE)),"")</f>
        <v/>
      </c>
      <c r="B610" s="91" t="str">
        <f>IFERROR(AVERAGE(VLOOKUP(H610,Matrix!B:D,2,FALSE),VLOOKUP(F610,Matrix!B:D,3,FALSE)),"")</f>
        <v/>
      </c>
      <c r="C610" s="79">
        <f t="shared" si="37"/>
        <v>0</v>
      </c>
      <c r="D610" s="92" t="str">
        <f t="shared" si="36"/>
        <v/>
      </c>
      <c r="E610" s="67"/>
      <c r="L610" s="93" t="str">
        <f>IFERROR(VLOOKUP(F610,Matrix!B:X,11,FALSE)-VLOOKUP(H610,Matrix!B:X,11,FALSE),"")</f>
        <v/>
      </c>
      <c r="M610" s="94" t="str">
        <f>IFERROR(VLOOKUP(F610,Matrix!B:H,7,FALSE)-VLOOKUP(H610,Matrix!B:H,7,FALSE),"")</f>
        <v/>
      </c>
      <c r="N610" s="95" t="str">
        <f>IFERROR(VLOOKUP(F610,Matrix!B:E,2,FALSE)-VLOOKUP(H610,Matrix!B:E,2,FALSE),"")</f>
        <v/>
      </c>
      <c r="O610" s="96" t="str">
        <f>IFERROR(VLOOKUP(F610,Matrix!B:X,14,FALSE)-VLOOKUP(H610,Matrix!B:X,14,FALSE),"")</f>
        <v/>
      </c>
      <c r="P610" s="96" t="str">
        <f>IFERROR(VLOOKUP(F610,Matrix!B:X,15,FALSE)-VLOOKUP(H610,Matrix!B:X,15,FALSE),"")</f>
        <v/>
      </c>
      <c r="Q610" s="97">
        <f t="shared" si="38"/>
        <v>0</v>
      </c>
      <c r="R610" s="97" t="str">
        <f>IFERROR(VLOOKUP(E610&amp;F610,Data!A:F,6,FALSE),"")</f>
        <v/>
      </c>
      <c r="S610" s="98">
        <f t="shared" si="39"/>
        <v>0</v>
      </c>
      <c r="T610" s="97" t="str">
        <f>IFERROR(VLOOKUP(E610&amp;H610,Data!A:F,6,FALSE),"")</f>
        <v/>
      </c>
    </row>
    <row r="611" spans="1:20" x14ac:dyDescent="0.25">
      <c r="A611" s="91" t="str">
        <f>IFERROR(AVERAGE(VLOOKUP(F611,Matrix!B:D,2,FALSE),VLOOKUP(H611,Matrix!B:D,3,FALSE)),"")</f>
        <v/>
      </c>
      <c r="B611" s="91" t="str">
        <f>IFERROR(AVERAGE(VLOOKUP(H611,Matrix!B:D,2,FALSE),VLOOKUP(F611,Matrix!B:D,3,FALSE)),"")</f>
        <v/>
      </c>
      <c r="C611" s="79">
        <f t="shared" si="37"/>
        <v>0</v>
      </c>
      <c r="D611" s="92" t="str">
        <f t="shared" si="36"/>
        <v/>
      </c>
      <c r="E611" s="67"/>
      <c r="L611" s="93" t="str">
        <f>IFERROR(VLOOKUP(F611,Matrix!B:X,11,FALSE)-VLOOKUP(H611,Matrix!B:X,11,FALSE),"")</f>
        <v/>
      </c>
      <c r="M611" s="94" t="str">
        <f>IFERROR(VLOOKUP(F611,Matrix!B:H,7,FALSE)-VLOOKUP(H611,Matrix!B:H,7,FALSE),"")</f>
        <v/>
      </c>
      <c r="N611" s="95" t="str">
        <f>IFERROR(VLOOKUP(F611,Matrix!B:E,2,FALSE)-VLOOKUP(H611,Matrix!B:E,2,FALSE),"")</f>
        <v/>
      </c>
      <c r="O611" s="96" t="str">
        <f>IFERROR(VLOOKUP(F611,Matrix!B:X,14,FALSE)-VLOOKUP(H611,Matrix!B:X,14,FALSE),"")</f>
        <v/>
      </c>
      <c r="P611" s="96" t="str">
        <f>IFERROR(VLOOKUP(F611,Matrix!B:X,15,FALSE)-VLOOKUP(H611,Matrix!B:X,15,FALSE),"")</f>
        <v/>
      </c>
      <c r="Q611" s="97">
        <f t="shared" si="38"/>
        <v>0</v>
      </c>
      <c r="R611" s="97" t="str">
        <f>IFERROR(VLOOKUP(E611&amp;F611,Data!A:F,6,FALSE),"")</f>
        <v/>
      </c>
      <c r="S611" s="98">
        <f t="shared" si="39"/>
        <v>0</v>
      </c>
      <c r="T611" s="97" t="str">
        <f>IFERROR(VLOOKUP(E611&amp;H611,Data!A:F,6,FALSE),"")</f>
        <v/>
      </c>
    </row>
    <row r="612" spans="1:20" x14ac:dyDescent="0.25">
      <c r="A612" s="91" t="str">
        <f>IFERROR(AVERAGE(VLOOKUP(F612,Matrix!B:D,2,FALSE),VLOOKUP(H612,Matrix!B:D,3,FALSE)),"")</f>
        <v/>
      </c>
      <c r="B612" s="91" t="str">
        <f>IFERROR(AVERAGE(VLOOKUP(H612,Matrix!B:D,2,FALSE),VLOOKUP(F612,Matrix!B:D,3,FALSE)),"")</f>
        <v/>
      </c>
      <c r="C612" s="79">
        <f t="shared" si="37"/>
        <v>0</v>
      </c>
      <c r="D612" s="92" t="str">
        <f t="shared" si="36"/>
        <v/>
      </c>
      <c r="E612" s="67"/>
      <c r="L612" s="93" t="str">
        <f>IFERROR(VLOOKUP(F612,Matrix!B:X,11,FALSE)-VLOOKUP(H612,Matrix!B:X,11,FALSE),"")</f>
        <v/>
      </c>
      <c r="M612" s="94" t="str">
        <f>IFERROR(VLOOKUP(F612,Matrix!B:H,7,FALSE)-VLOOKUP(H612,Matrix!B:H,7,FALSE),"")</f>
        <v/>
      </c>
      <c r="N612" s="95" t="str">
        <f>IFERROR(VLOOKUP(F612,Matrix!B:E,2,FALSE)-VLOOKUP(H612,Matrix!B:E,2,FALSE),"")</f>
        <v/>
      </c>
      <c r="O612" s="96" t="str">
        <f>IFERROR(VLOOKUP(F612,Matrix!B:X,14,FALSE)-VLOOKUP(H612,Matrix!B:X,14,FALSE),"")</f>
        <v/>
      </c>
      <c r="P612" s="96" t="str">
        <f>IFERROR(VLOOKUP(F612,Matrix!B:X,15,FALSE)-VLOOKUP(H612,Matrix!B:X,15,FALSE),"")</f>
        <v/>
      </c>
      <c r="Q612" s="97">
        <f t="shared" si="38"/>
        <v>0</v>
      </c>
      <c r="R612" s="97" t="str">
        <f>IFERROR(VLOOKUP(E612&amp;F612,Data!A:F,6,FALSE),"")</f>
        <v/>
      </c>
      <c r="S612" s="98">
        <f t="shared" si="39"/>
        <v>0</v>
      </c>
      <c r="T612" s="97" t="str">
        <f>IFERROR(VLOOKUP(E612&amp;H612,Data!A:F,6,FALSE),"")</f>
        <v/>
      </c>
    </row>
    <row r="613" spans="1:20" x14ac:dyDescent="0.25">
      <c r="A613" s="91" t="str">
        <f>IFERROR(AVERAGE(VLOOKUP(F613,Matrix!B:D,2,FALSE),VLOOKUP(H613,Matrix!B:D,3,FALSE)),"")</f>
        <v/>
      </c>
      <c r="B613" s="91" t="str">
        <f>IFERROR(AVERAGE(VLOOKUP(H613,Matrix!B:D,2,FALSE),VLOOKUP(F613,Matrix!B:D,3,FALSE)),"")</f>
        <v/>
      </c>
      <c r="C613" s="79">
        <f t="shared" si="37"/>
        <v>0</v>
      </c>
      <c r="D613" s="92" t="str">
        <f t="shared" si="36"/>
        <v/>
      </c>
      <c r="E613" s="67"/>
      <c r="L613" s="93" t="str">
        <f>IFERROR(VLOOKUP(F613,Matrix!B:X,11,FALSE)-VLOOKUP(H613,Matrix!B:X,11,FALSE),"")</f>
        <v/>
      </c>
      <c r="M613" s="94" t="str">
        <f>IFERROR(VLOOKUP(F613,Matrix!B:H,7,FALSE)-VLOOKUP(H613,Matrix!B:H,7,FALSE),"")</f>
        <v/>
      </c>
      <c r="N613" s="95" t="str">
        <f>IFERROR(VLOOKUP(F613,Matrix!B:E,2,FALSE)-VLOOKUP(H613,Matrix!B:E,2,FALSE),"")</f>
        <v/>
      </c>
      <c r="O613" s="96" t="str">
        <f>IFERROR(VLOOKUP(F613,Matrix!B:X,14,FALSE)-VLOOKUP(H613,Matrix!B:X,14,FALSE),"")</f>
        <v/>
      </c>
      <c r="P613" s="96" t="str">
        <f>IFERROR(VLOOKUP(F613,Matrix!B:X,15,FALSE)-VLOOKUP(H613,Matrix!B:X,15,FALSE),"")</f>
        <v/>
      </c>
      <c r="Q613" s="97">
        <f t="shared" si="38"/>
        <v>0</v>
      </c>
      <c r="R613" s="97" t="str">
        <f>IFERROR(VLOOKUP(E613&amp;F613,Data!A:F,6,FALSE),"")</f>
        <v/>
      </c>
      <c r="S613" s="98">
        <f t="shared" si="39"/>
        <v>0</v>
      </c>
      <c r="T613" s="97" t="str">
        <f>IFERROR(VLOOKUP(E613&amp;H613,Data!A:F,6,FALSE),"")</f>
        <v/>
      </c>
    </row>
    <row r="614" spans="1:20" x14ac:dyDescent="0.25">
      <c r="A614" s="91" t="str">
        <f>IFERROR(AVERAGE(VLOOKUP(F614,Matrix!B:D,2,FALSE),VLOOKUP(H614,Matrix!B:D,3,FALSE)),"")</f>
        <v/>
      </c>
      <c r="B614" s="91" t="str">
        <f>IFERROR(AVERAGE(VLOOKUP(H614,Matrix!B:D,2,FALSE),VLOOKUP(F614,Matrix!B:D,3,FALSE)),"")</f>
        <v/>
      </c>
      <c r="C614" s="79">
        <f t="shared" si="37"/>
        <v>0</v>
      </c>
      <c r="D614" s="92" t="str">
        <f t="shared" si="36"/>
        <v/>
      </c>
      <c r="E614" s="67"/>
      <c r="L614" s="93" t="str">
        <f>IFERROR(VLOOKUP(F614,Matrix!B:X,11,FALSE)-VLOOKUP(H614,Matrix!B:X,11,FALSE),"")</f>
        <v/>
      </c>
      <c r="M614" s="94" t="str">
        <f>IFERROR(VLOOKUP(F614,Matrix!B:H,7,FALSE)-VLOOKUP(H614,Matrix!B:H,7,FALSE),"")</f>
        <v/>
      </c>
      <c r="N614" s="95" t="str">
        <f>IFERROR(VLOOKUP(F614,Matrix!B:E,2,FALSE)-VLOOKUP(H614,Matrix!B:E,2,FALSE),"")</f>
        <v/>
      </c>
      <c r="O614" s="96" t="str">
        <f>IFERROR(VLOOKUP(F614,Matrix!B:X,14,FALSE)-VLOOKUP(H614,Matrix!B:X,14,FALSE),"")</f>
        <v/>
      </c>
      <c r="P614" s="96" t="str">
        <f>IFERROR(VLOOKUP(F614,Matrix!B:X,15,FALSE)-VLOOKUP(H614,Matrix!B:X,15,FALSE),"")</f>
        <v/>
      </c>
      <c r="Q614" s="97">
        <f t="shared" si="38"/>
        <v>0</v>
      </c>
      <c r="R614" s="97" t="str">
        <f>IFERROR(VLOOKUP(E614&amp;F614,Data!A:F,6,FALSE),"")</f>
        <v/>
      </c>
      <c r="S614" s="98">
        <f t="shared" si="39"/>
        <v>0</v>
      </c>
      <c r="T614" s="97" t="str">
        <f>IFERROR(VLOOKUP(E614&amp;H614,Data!A:F,6,FALSE),"")</f>
        <v/>
      </c>
    </row>
    <row r="615" spans="1:20" x14ac:dyDescent="0.25">
      <c r="A615" s="91" t="str">
        <f>IFERROR(AVERAGE(VLOOKUP(F615,Matrix!B:D,2,FALSE),VLOOKUP(H615,Matrix!B:D,3,FALSE)),"")</f>
        <v/>
      </c>
      <c r="B615" s="91" t="str">
        <f>IFERROR(AVERAGE(VLOOKUP(H615,Matrix!B:D,2,FALSE),VLOOKUP(F615,Matrix!B:D,3,FALSE)),"")</f>
        <v/>
      </c>
      <c r="C615" s="79">
        <f t="shared" si="37"/>
        <v>0</v>
      </c>
      <c r="D615" s="92" t="str">
        <f t="shared" si="36"/>
        <v/>
      </c>
      <c r="E615" s="67"/>
      <c r="L615" s="93" t="str">
        <f>IFERROR(VLOOKUP(F615,Matrix!B:X,11,FALSE)-VLOOKUP(H615,Matrix!B:X,11,FALSE),"")</f>
        <v/>
      </c>
      <c r="M615" s="94" t="str">
        <f>IFERROR(VLOOKUP(F615,Matrix!B:H,7,FALSE)-VLOOKUP(H615,Matrix!B:H,7,FALSE),"")</f>
        <v/>
      </c>
      <c r="N615" s="95" t="str">
        <f>IFERROR(VLOOKUP(F615,Matrix!B:E,2,FALSE)-VLOOKUP(H615,Matrix!B:E,2,FALSE),"")</f>
        <v/>
      </c>
      <c r="O615" s="96" t="str">
        <f>IFERROR(VLOOKUP(F615,Matrix!B:X,14,FALSE)-VLOOKUP(H615,Matrix!B:X,14,FALSE),"")</f>
        <v/>
      </c>
      <c r="P615" s="96" t="str">
        <f>IFERROR(VLOOKUP(F615,Matrix!B:X,15,FALSE)-VLOOKUP(H615,Matrix!B:X,15,FALSE),"")</f>
        <v/>
      </c>
      <c r="Q615" s="97">
        <f t="shared" si="38"/>
        <v>0</v>
      </c>
      <c r="R615" s="97" t="str">
        <f>IFERROR(VLOOKUP(E615&amp;F615,Data!A:F,6,FALSE),"")</f>
        <v/>
      </c>
      <c r="S615" s="98">
        <f t="shared" si="39"/>
        <v>0</v>
      </c>
      <c r="T615" s="97" t="str">
        <f>IFERROR(VLOOKUP(E615&amp;H615,Data!A:F,6,FALSE),"")</f>
        <v/>
      </c>
    </row>
    <row r="616" spans="1:20" x14ac:dyDescent="0.25">
      <c r="A616" s="91" t="str">
        <f>IFERROR(AVERAGE(VLOOKUP(F616,Matrix!B:D,2,FALSE),VLOOKUP(H616,Matrix!B:D,3,FALSE)),"")</f>
        <v/>
      </c>
      <c r="B616" s="91" t="str">
        <f>IFERROR(AVERAGE(VLOOKUP(H616,Matrix!B:D,2,FALSE),VLOOKUP(F616,Matrix!B:D,3,FALSE)),"")</f>
        <v/>
      </c>
      <c r="C616" s="79">
        <f t="shared" si="37"/>
        <v>0</v>
      </c>
      <c r="D616" s="92" t="str">
        <f t="shared" si="36"/>
        <v/>
      </c>
      <c r="E616" s="67"/>
      <c r="L616" s="93" t="str">
        <f>IFERROR(VLOOKUP(F616,Matrix!B:X,11,FALSE)-VLOOKUP(H616,Matrix!B:X,11,FALSE),"")</f>
        <v/>
      </c>
      <c r="M616" s="94" t="str">
        <f>IFERROR(VLOOKUP(F616,Matrix!B:H,7,FALSE)-VLOOKUP(H616,Matrix!B:H,7,FALSE),"")</f>
        <v/>
      </c>
      <c r="N616" s="95" t="str">
        <f>IFERROR(VLOOKUP(F616,Matrix!B:E,2,FALSE)-VLOOKUP(H616,Matrix!B:E,2,FALSE),"")</f>
        <v/>
      </c>
      <c r="O616" s="96" t="str">
        <f>IFERROR(VLOOKUP(F616,Matrix!B:X,14,FALSE)-VLOOKUP(H616,Matrix!B:X,14,FALSE),"")</f>
        <v/>
      </c>
      <c r="P616" s="96" t="str">
        <f>IFERROR(VLOOKUP(F616,Matrix!B:X,15,FALSE)-VLOOKUP(H616,Matrix!B:X,15,FALSE),"")</f>
        <v/>
      </c>
      <c r="Q616" s="97">
        <f t="shared" si="38"/>
        <v>0</v>
      </c>
      <c r="R616" s="97" t="str">
        <f>IFERROR(VLOOKUP(E616&amp;F616,Data!A:F,6,FALSE),"")</f>
        <v/>
      </c>
      <c r="S616" s="98">
        <f t="shared" si="39"/>
        <v>0</v>
      </c>
      <c r="T616" s="97" t="str">
        <f>IFERROR(VLOOKUP(E616&amp;H616,Data!A:F,6,FALSE),"")</f>
        <v/>
      </c>
    </row>
    <row r="617" spans="1:20" x14ac:dyDescent="0.25">
      <c r="A617" s="91" t="str">
        <f>IFERROR(AVERAGE(VLOOKUP(F617,Matrix!B:D,2,FALSE),VLOOKUP(H617,Matrix!B:D,3,FALSE)),"")</f>
        <v/>
      </c>
      <c r="B617" s="91" t="str">
        <f>IFERROR(AVERAGE(VLOOKUP(H617,Matrix!B:D,2,FALSE),VLOOKUP(F617,Matrix!B:D,3,FALSE)),"")</f>
        <v/>
      </c>
      <c r="C617" s="79">
        <f t="shared" si="37"/>
        <v>0</v>
      </c>
      <c r="D617" s="92" t="str">
        <f t="shared" si="36"/>
        <v/>
      </c>
      <c r="E617" s="67"/>
      <c r="L617" s="93" t="str">
        <f>IFERROR(VLOOKUP(F617,Matrix!B:X,11,FALSE)-VLOOKUP(H617,Matrix!B:X,11,FALSE),"")</f>
        <v/>
      </c>
      <c r="M617" s="94" t="str">
        <f>IFERROR(VLOOKUP(F617,Matrix!B:H,7,FALSE)-VLOOKUP(H617,Matrix!B:H,7,FALSE),"")</f>
        <v/>
      </c>
      <c r="N617" s="95" t="str">
        <f>IFERROR(VLOOKUP(F617,Matrix!B:E,2,FALSE)-VLOOKUP(H617,Matrix!B:E,2,FALSE),"")</f>
        <v/>
      </c>
      <c r="O617" s="96" t="str">
        <f>IFERROR(VLOOKUP(F617,Matrix!B:X,14,FALSE)-VLOOKUP(H617,Matrix!B:X,14,FALSE),"")</f>
        <v/>
      </c>
      <c r="P617" s="96" t="str">
        <f>IFERROR(VLOOKUP(F617,Matrix!B:X,15,FALSE)-VLOOKUP(H617,Matrix!B:X,15,FALSE),"")</f>
        <v/>
      </c>
      <c r="Q617" s="97">
        <f t="shared" si="38"/>
        <v>0</v>
      </c>
      <c r="R617" s="97" t="str">
        <f>IFERROR(VLOOKUP(E617&amp;F617,Data!A:F,6,FALSE),"")</f>
        <v/>
      </c>
      <c r="S617" s="98">
        <f t="shared" si="39"/>
        <v>0</v>
      </c>
      <c r="T617" s="97" t="str">
        <f>IFERROR(VLOOKUP(E617&amp;H617,Data!A:F,6,FALSE),"")</f>
        <v/>
      </c>
    </row>
    <row r="618" spans="1:20" x14ac:dyDescent="0.25">
      <c r="A618" s="91" t="str">
        <f>IFERROR(AVERAGE(VLOOKUP(F618,Matrix!B:D,2,FALSE),VLOOKUP(H618,Matrix!B:D,3,FALSE)),"")</f>
        <v/>
      </c>
      <c r="B618" s="91" t="str">
        <f>IFERROR(AVERAGE(VLOOKUP(H618,Matrix!B:D,2,FALSE),VLOOKUP(F618,Matrix!B:D,3,FALSE)),"")</f>
        <v/>
      </c>
      <c r="C618" s="79">
        <f t="shared" si="37"/>
        <v>0</v>
      </c>
      <c r="D618" s="92" t="str">
        <f t="shared" si="36"/>
        <v/>
      </c>
      <c r="E618" s="67"/>
      <c r="L618" s="93" t="str">
        <f>IFERROR(VLOOKUP(F618,Matrix!B:X,11,FALSE)-VLOOKUP(H618,Matrix!B:X,11,FALSE),"")</f>
        <v/>
      </c>
      <c r="M618" s="94" t="str">
        <f>IFERROR(VLOOKUP(F618,Matrix!B:H,7,FALSE)-VLOOKUP(H618,Matrix!B:H,7,FALSE),"")</f>
        <v/>
      </c>
      <c r="N618" s="95" t="str">
        <f>IFERROR(VLOOKUP(F618,Matrix!B:E,2,FALSE)-VLOOKUP(H618,Matrix!B:E,2,FALSE),"")</f>
        <v/>
      </c>
      <c r="O618" s="96" t="str">
        <f>IFERROR(VLOOKUP(F618,Matrix!B:X,14,FALSE)-VLOOKUP(H618,Matrix!B:X,14,FALSE),"")</f>
        <v/>
      </c>
      <c r="P618" s="96" t="str">
        <f>IFERROR(VLOOKUP(F618,Matrix!B:X,15,FALSE)-VLOOKUP(H618,Matrix!B:X,15,FALSE),"")</f>
        <v/>
      </c>
      <c r="Q618" s="97">
        <f t="shared" si="38"/>
        <v>0</v>
      </c>
      <c r="R618" s="97" t="str">
        <f>IFERROR(VLOOKUP(E618&amp;F618,Data!A:F,6,FALSE),"")</f>
        <v/>
      </c>
      <c r="S618" s="98">
        <f t="shared" si="39"/>
        <v>0</v>
      </c>
      <c r="T618" s="97" t="str">
        <f>IFERROR(VLOOKUP(E618&amp;H618,Data!A:F,6,FALSE),"")</f>
        <v/>
      </c>
    </row>
    <row r="619" spans="1:20" x14ac:dyDescent="0.25">
      <c r="A619" s="91" t="str">
        <f>IFERROR(AVERAGE(VLOOKUP(F619,Matrix!B:D,2,FALSE),VLOOKUP(H619,Matrix!B:D,3,FALSE)),"")</f>
        <v/>
      </c>
      <c r="B619" s="91" t="str">
        <f>IFERROR(AVERAGE(VLOOKUP(H619,Matrix!B:D,2,FALSE),VLOOKUP(F619,Matrix!B:D,3,FALSE)),"")</f>
        <v/>
      </c>
      <c r="C619" s="79">
        <f t="shared" si="37"/>
        <v>0</v>
      </c>
      <c r="D619" s="92" t="str">
        <f t="shared" si="36"/>
        <v/>
      </c>
      <c r="E619" s="67"/>
      <c r="L619" s="93" t="str">
        <f>IFERROR(VLOOKUP(F619,Matrix!B:X,11,FALSE)-VLOOKUP(H619,Matrix!B:X,11,FALSE),"")</f>
        <v/>
      </c>
      <c r="M619" s="94" t="str">
        <f>IFERROR(VLOOKUP(F619,Matrix!B:H,7,FALSE)-VLOOKUP(H619,Matrix!B:H,7,FALSE),"")</f>
        <v/>
      </c>
      <c r="N619" s="95" t="str">
        <f>IFERROR(VLOOKUP(F619,Matrix!B:E,2,FALSE)-VLOOKUP(H619,Matrix!B:E,2,FALSE),"")</f>
        <v/>
      </c>
      <c r="O619" s="96" t="str">
        <f>IFERROR(VLOOKUP(F619,Matrix!B:X,14,FALSE)-VLOOKUP(H619,Matrix!B:X,14,FALSE),"")</f>
        <v/>
      </c>
      <c r="P619" s="96" t="str">
        <f>IFERROR(VLOOKUP(F619,Matrix!B:X,15,FALSE)-VLOOKUP(H619,Matrix!B:X,15,FALSE),"")</f>
        <v/>
      </c>
      <c r="Q619" s="97">
        <f t="shared" si="38"/>
        <v>0</v>
      </c>
      <c r="R619" s="97" t="str">
        <f>IFERROR(VLOOKUP(E619&amp;F619,Data!A:F,6,FALSE),"")</f>
        <v/>
      </c>
      <c r="S619" s="98">
        <f t="shared" si="39"/>
        <v>0</v>
      </c>
      <c r="T619" s="97" t="str">
        <f>IFERROR(VLOOKUP(E619&amp;H619,Data!A:F,6,FALSE),"")</f>
        <v/>
      </c>
    </row>
    <row r="620" spans="1:20" x14ac:dyDescent="0.25">
      <c r="A620" s="91" t="str">
        <f>IFERROR(AVERAGE(VLOOKUP(F620,Matrix!B:D,2,FALSE),VLOOKUP(H620,Matrix!B:D,3,FALSE)),"")</f>
        <v/>
      </c>
      <c r="B620" s="91" t="str">
        <f>IFERROR(AVERAGE(VLOOKUP(H620,Matrix!B:D,2,FALSE),VLOOKUP(F620,Matrix!B:D,3,FALSE)),"")</f>
        <v/>
      </c>
      <c r="C620" s="79">
        <f t="shared" si="37"/>
        <v>0</v>
      </c>
      <c r="D620" s="92" t="str">
        <f t="shared" si="36"/>
        <v/>
      </c>
      <c r="E620" s="67"/>
      <c r="L620" s="93" t="str">
        <f>IFERROR(VLOOKUP(F620,Matrix!B:X,11,FALSE)-VLOOKUP(H620,Matrix!B:X,11,FALSE),"")</f>
        <v/>
      </c>
      <c r="M620" s="94" t="str">
        <f>IFERROR(VLOOKUP(F620,Matrix!B:H,7,FALSE)-VLOOKUP(H620,Matrix!B:H,7,FALSE),"")</f>
        <v/>
      </c>
      <c r="N620" s="95" t="str">
        <f>IFERROR(VLOOKUP(F620,Matrix!B:E,2,FALSE)-VLOOKUP(H620,Matrix!B:E,2,FALSE),"")</f>
        <v/>
      </c>
      <c r="O620" s="96" t="str">
        <f>IFERROR(VLOOKUP(F620,Matrix!B:X,14,FALSE)-VLOOKUP(H620,Matrix!B:X,14,FALSE),"")</f>
        <v/>
      </c>
      <c r="P620" s="96" t="str">
        <f>IFERROR(VLOOKUP(F620,Matrix!B:X,15,FALSE)-VLOOKUP(H620,Matrix!B:X,15,FALSE),"")</f>
        <v/>
      </c>
      <c r="Q620" s="97">
        <f t="shared" si="38"/>
        <v>0</v>
      </c>
      <c r="R620" s="97" t="str">
        <f>IFERROR(VLOOKUP(E620&amp;F620,Data!A:F,6,FALSE),"")</f>
        <v/>
      </c>
      <c r="S620" s="98">
        <f t="shared" si="39"/>
        <v>0</v>
      </c>
      <c r="T620" s="97" t="str">
        <f>IFERROR(VLOOKUP(E620&amp;H620,Data!A:F,6,FALSE),"")</f>
        <v/>
      </c>
    </row>
    <row r="621" spans="1:20" x14ac:dyDescent="0.25">
      <c r="A621" s="91" t="str">
        <f>IFERROR(AVERAGE(VLOOKUP(F621,Matrix!B:D,2,FALSE),VLOOKUP(H621,Matrix!B:D,3,FALSE)),"")</f>
        <v/>
      </c>
      <c r="B621" s="91" t="str">
        <f>IFERROR(AVERAGE(VLOOKUP(H621,Matrix!B:D,2,FALSE),VLOOKUP(F621,Matrix!B:D,3,FALSE)),"")</f>
        <v/>
      </c>
      <c r="C621" s="79">
        <f t="shared" si="37"/>
        <v>0</v>
      </c>
      <c r="D621" s="92" t="str">
        <f t="shared" si="36"/>
        <v/>
      </c>
      <c r="E621" s="67"/>
      <c r="L621" s="93" t="str">
        <f>IFERROR(VLOOKUP(F621,Matrix!B:X,11,FALSE)-VLOOKUP(H621,Matrix!B:X,11,FALSE),"")</f>
        <v/>
      </c>
      <c r="M621" s="94" t="str">
        <f>IFERROR(VLOOKUP(F621,Matrix!B:H,7,FALSE)-VLOOKUP(H621,Matrix!B:H,7,FALSE),"")</f>
        <v/>
      </c>
      <c r="N621" s="95" t="str">
        <f>IFERROR(VLOOKUP(F621,Matrix!B:E,2,FALSE)-VLOOKUP(H621,Matrix!B:E,2,FALSE),"")</f>
        <v/>
      </c>
      <c r="O621" s="96" t="str">
        <f>IFERROR(VLOOKUP(F621,Matrix!B:X,14,FALSE)-VLOOKUP(H621,Matrix!B:X,14,FALSE),"")</f>
        <v/>
      </c>
      <c r="P621" s="96" t="str">
        <f>IFERROR(VLOOKUP(F621,Matrix!B:X,15,FALSE)-VLOOKUP(H621,Matrix!B:X,15,FALSE),"")</f>
        <v/>
      </c>
      <c r="Q621" s="97">
        <f t="shared" si="38"/>
        <v>0</v>
      </c>
      <c r="R621" s="97" t="str">
        <f>IFERROR(VLOOKUP(E621&amp;F621,Data!A:F,6,FALSE),"")</f>
        <v/>
      </c>
      <c r="S621" s="98">
        <f t="shared" si="39"/>
        <v>0</v>
      </c>
      <c r="T621" s="97" t="str">
        <f>IFERROR(VLOOKUP(E621&amp;H621,Data!A:F,6,FALSE),"")</f>
        <v/>
      </c>
    </row>
    <row r="622" spans="1:20" x14ac:dyDescent="0.25">
      <c r="A622" s="91" t="str">
        <f>IFERROR(AVERAGE(VLOOKUP(F622,Matrix!B:D,2,FALSE),VLOOKUP(H622,Matrix!B:D,3,FALSE)),"")</f>
        <v/>
      </c>
      <c r="B622" s="91" t="str">
        <f>IFERROR(AVERAGE(VLOOKUP(H622,Matrix!B:D,2,FALSE),VLOOKUP(F622,Matrix!B:D,3,FALSE)),"")</f>
        <v/>
      </c>
      <c r="C622" s="79">
        <f t="shared" si="37"/>
        <v>0</v>
      </c>
      <c r="D622" s="92" t="str">
        <f t="shared" si="36"/>
        <v/>
      </c>
      <c r="E622" s="67"/>
      <c r="L622" s="93" t="str">
        <f>IFERROR(VLOOKUP(F622,Matrix!B:X,11,FALSE)-VLOOKUP(H622,Matrix!B:X,11,FALSE),"")</f>
        <v/>
      </c>
      <c r="M622" s="94" t="str">
        <f>IFERROR(VLOOKUP(F622,Matrix!B:H,7,FALSE)-VLOOKUP(H622,Matrix!B:H,7,FALSE),"")</f>
        <v/>
      </c>
      <c r="N622" s="95" t="str">
        <f>IFERROR(VLOOKUP(F622,Matrix!B:E,2,FALSE)-VLOOKUP(H622,Matrix!B:E,2,FALSE),"")</f>
        <v/>
      </c>
      <c r="O622" s="96" t="str">
        <f>IFERROR(VLOOKUP(F622,Matrix!B:X,14,FALSE)-VLOOKUP(H622,Matrix!B:X,14,FALSE),"")</f>
        <v/>
      </c>
      <c r="P622" s="96" t="str">
        <f>IFERROR(VLOOKUP(F622,Matrix!B:X,15,FALSE)-VLOOKUP(H622,Matrix!B:X,15,FALSE),"")</f>
        <v/>
      </c>
      <c r="Q622" s="97">
        <f t="shared" si="38"/>
        <v>0</v>
      </c>
      <c r="R622" s="97" t="str">
        <f>IFERROR(VLOOKUP(E622&amp;F622,Data!A:F,6,FALSE),"")</f>
        <v/>
      </c>
      <c r="S622" s="98">
        <f t="shared" si="39"/>
        <v>0</v>
      </c>
      <c r="T622" s="97" t="str">
        <f>IFERROR(VLOOKUP(E622&amp;H622,Data!A:F,6,FALSE),"")</f>
        <v/>
      </c>
    </row>
    <row r="623" spans="1:20" x14ac:dyDescent="0.25">
      <c r="A623" s="91" t="str">
        <f>IFERROR(AVERAGE(VLOOKUP(F623,Matrix!B:D,2,FALSE),VLOOKUP(H623,Matrix!B:D,3,FALSE)),"")</f>
        <v/>
      </c>
      <c r="B623" s="91" t="str">
        <f>IFERROR(AVERAGE(VLOOKUP(H623,Matrix!B:D,2,FALSE),VLOOKUP(F623,Matrix!B:D,3,FALSE)),"")</f>
        <v/>
      </c>
      <c r="C623" s="79">
        <f t="shared" si="37"/>
        <v>0</v>
      </c>
      <c r="D623" s="92" t="str">
        <f t="shared" si="36"/>
        <v/>
      </c>
      <c r="E623" s="67"/>
      <c r="L623" s="93" t="str">
        <f>IFERROR(VLOOKUP(F623,Matrix!B:X,11,FALSE)-VLOOKUP(H623,Matrix!B:X,11,FALSE),"")</f>
        <v/>
      </c>
      <c r="M623" s="94" t="str">
        <f>IFERROR(VLOOKUP(F623,Matrix!B:H,7,FALSE)-VLOOKUP(H623,Matrix!B:H,7,FALSE),"")</f>
        <v/>
      </c>
      <c r="N623" s="95" t="str">
        <f>IFERROR(VLOOKUP(F623,Matrix!B:E,2,FALSE)-VLOOKUP(H623,Matrix!B:E,2,FALSE),"")</f>
        <v/>
      </c>
      <c r="O623" s="96" t="str">
        <f>IFERROR(VLOOKUP(F623,Matrix!B:X,14,FALSE)-VLOOKUP(H623,Matrix!B:X,14,FALSE),"")</f>
        <v/>
      </c>
      <c r="P623" s="96" t="str">
        <f>IFERROR(VLOOKUP(F623,Matrix!B:X,15,FALSE)-VLOOKUP(H623,Matrix!B:X,15,FALSE),"")</f>
        <v/>
      </c>
      <c r="Q623" s="97">
        <f t="shared" si="38"/>
        <v>0</v>
      </c>
      <c r="R623" s="97" t="str">
        <f>IFERROR(VLOOKUP(E623&amp;F623,Data!A:F,6,FALSE),"")</f>
        <v/>
      </c>
      <c r="S623" s="98">
        <f t="shared" si="39"/>
        <v>0</v>
      </c>
      <c r="T623" s="97" t="str">
        <f>IFERROR(VLOOKUP(E623&amp;H623,Data!A:F,6,FALSE),"")</f>
        <v/>
      </c>
    </row>
    <row r="624" spans="1:20" x14ac:dyDescent="0.25">
      <c r="A624" s="91" t="str">
        <f>IFERROR(AVERAGE(VLOOKUP(F624,Matrix!B:D,2,FALSE),VLOOKUP(H624,Matrix!B:D,3,FALSE)),"")</f>
        <v/>
      </c>
      <c r="B624" s="91" t="str">
        <f>IFERROR(AVERAGE(VLOOKUP(H624,Matrix!B:D,2,FALSE),VLOOKUP(F624,Matrix!B:D,3,FALSE)),"")</f>
        <v/>
      </c>
      <c r="C624" s="79">
        <f t="shared" si="37"/>
        <v>0</v>
      </c>
      <c r="D624" s="92" t="str">
        <f t="shared" si="36"/>
        <v/>
      </c>
      <c r="E624" s="67"/>
      <c r="L624" s="93" t="str">
        <f>IFERROR(VLOOKUP(F624,Matrix!B:X,11,FALSE)-VLOOKUP(H624,Matrix!B:X,11,FALSE),"")</f>
        <v/>
      </c>
      <c r="M624" s="94" t="str">
        <f>IFERROR(VLOOKUP(F624,Matrix!B:H,7,FALSE)-VLOOKUP(H624,Matrix!B:H,7,FALSE),"")</f>
        <v/>
      </c>
      <c r="N624" s="95" t="str">
        <f>IFERROR(VLOOKUP(F624,Matrix!B:E,2,FALSE)-VLOOKUP(H624,Matrix!B:E,2,FALSE),"")</f>
        <v/>
      </c>
      <c r="O624" s="96" t="str">
        <f>IFERROR(VLOOKUP(F624,Matrix!B:X,14,FALSE)-VLOOKUP(H624,Matrix!B:X,14,FALSE),"")</f>
        <v/>
      </c>
      <c r="P624" s="96" t="str">
        <f>IFERROR(VLOOKUP(F624,Matrix!B:X,15,FALSE)-VLOOKUP(H624,Matrix!B:X,15,FALSE),"")</f>
        <v/>
      </c>
      <c r="Q624" s="97">
        <f t="shared" si="38"/>
        <v>0</v>
      </c>
      <c r="R624" s="97" t="str">
        <f>IFERROR(VLOOKUP(E624&amp;F624,Data!A:F,6,FALSE),"")</f>
        <v/>
      </c>
      <c r="S624" s="98">
        <f t="shared" si="39"/>
        <v>0</v>
      </c>
      <c r="T624" s="97" t="str">
        <f>IFERROR(VLOOKUP(E624&amp;H624,Data!A:F,6,FALSE),"")</f>
        <v/>
      </c>
    </row>
    <row r="625" spans="1:20" x14ac:dyDescent="0.25">
      <c r="A625" s="91" t="str">
        <f>IFERROR(AVERAGE(VLOOKUP(F625,Matrix!B:D,2,FALSE),VLOOKUP(H625,Matrix!B:D,3,FALSE)),"")</f>
        <v/>
      </c>
      <c r="B625" s="91" t="str">
        <f>IFERROR(AVERAGE(VLOOKUP(H625,Matrix!B:D,2,FALSE),VLOOKUP(F625,Matrix!B:D,3,FALSE)),"")</f>
        <v/>
      </c>
      <c r="C625" s="79">
        <f t="shared" si="37"/>
        <v>0</v>
      </c>
      <c r="D625" s="92" t="str">
        <f t="shared" si="36"/>
        <v/>
      </c>
      <c r="E625" s="67"/>
      <c r="L625" s="93" t="str">
        <f>IFERROR(VLOOKUP(F625,Matrix!B:X,11,FALSE)-VLOOKUP(H625,Matrix!B:X,11,FALSE),"")</f>
        <v/>
      </c>
      <c r="M625" s="94" t="str">
        <f>IFERROR(VLOOKUP(F625,Matrix!B:H,7,FALSE)-VLOOKUP(H625,Matrix!B:H,7,FALSE),"")</f>
        <v/>
      </c>
      <c r="N625" s="95" t="str">
        <f>IFERROR(VLOOKUP(F625,Matrix!B:E,2,FALSE)-VLOOKUP(H625,Matrix!B:E,2,FALSE),"")</f>
        <v/>
      </c>
      <c r="O625" s="96" t="str">
        <f>IFERROR(VLOOKUP(F625,Matrix!B:X,14,FALSE)-VLOOKUP(H625,Matrix!B:X,14,FALSE),"")</f>
        <v/>
      </c>
      <c r="P625" s="96" t="str">
        <f>IFERROR(VLOOKUP(F625,Matrix!B:X,15,FALSE)-VLOOKUP(H625,Matrix!B:X,15,FALSE),"")</f>
        <v/>
      </c>
      <c r="Q625" s="97">
        <f t="shared" si="38"/>
        <v>0</v>
      </c>
      <c r="R625" s="97" t="str">
        <f>IFERROR(VLOOKUP(E625&amp;F625,Data!A:F,6,FALSE),"")</f>
        <v/>
      </c>
      <c r="S625" s="98">
        <f t="shared" si="39"/>
        <v>0</v>
      </c>
      <c r="T625" s="97" t="str">
        <f>IFERROR(VLOOKUP(E625&amp;H625,Data!A:F,6,FALSE),"")</f>
        <v/>
      </c>
    </row>
    <row r="626" spans="1:20" x14ac:dyDescent="0.25">
      <c r="A626" s="91" t="str">
        <f>IFERROR(AVERAGE(VLOOKUP(F626,Matrix!B:D,2,FALSE),VLOOKUP(H626,Matrix!B:D,3,FALSE)),"")</f>
        <v/>
      </c>
      <c r="B626" s="91" t="str">
        <f>IFERROR(AVERAGE(VLOOKUP(H626,Matrix!B:D,2,FALSE),VLOOKUP(F626,Matrix!B:D,3,FALSE)),"")</f>
        <v/>
      </c>
      <c r="C626" s="79">
        <f t="shared" si="37"/>
        <v>0</v>
      </c>
      <c r="D626" s="92" t="str">
        <f t="shared" si="36"/>
        <v/>
      </c>
      <c r="E626" s="67"/>
      <c r="L626" s="93" t="str">
        <f>IFERROR(VLOOKUP(F626,Matrix!B:X,11,FALSE)-VLOOKUP(H626,Matrix!B:X,11,FALSE),"")</f>
        <v/>
      </c>
      <c r="M626" s="94" t="str">
        <f>IFERROR(VLOOKUP(F626,Matrix!B:H,7,FALSE)-VLOOKUP(H626,Matrix!B:H,7,FALSE),"")</f>
        <v/>
      </c>
      <c r="N626" s="95" t="str">
        <f>IFERROR(VLOOKUP(F626,Matrix!B:E,2,FALSE)-VLOOKUP(H626,Matrix!B:E,2,FALSE),"")</f>
        <v/>
      </c>
      <c r="O626" s="96" t="str">
        <f>IFERROR(VLOOKUP(F626,Matrix!B:X,14,FALSE)-VLOOKUP(H626,Matrix!B:X,14,FALSE),"")</f>
        <v/>
      </c>
      <c r="P626" s="96" t="str">
        <f>IFERROR(VLOOKUP(F626,Matrix!B:X,15,FALSE)-VLOOKUP(H626,Matrix!B:X,15,FALSE),"")</f>
        <v/>
      </c>
      <c r="Q626" s="97">
        <f t="shared" si="38"/>
        <v>0</v>
      </c>
      <c r="R626" s="97" t="str">
        <f>IFERROR(VLOOKUP(E626&amp;F626,Data!A:F,6,FALSE),"")</f>
        <v/>
      </c>
      <c r="S626" s="98">
        <f t="shared" si="39"/>
        <v>0</v>
      </c>
      <c r="T626" s="97" t="str">
        <f>IFERROR(VLOOKUP(E626&amp;H626,Data!A:F,6,FALSE),"")</f>
        <v/>
      </c>
    </row>
    <row r="627" spans="1:20" x14ac:dyDescent="0.25">
      <c r="A627" s="91" t="str">
        <f>IFERROR(AVERAGE(VLOOKUP(F627,Matrix!B:D,2,FALSE),VLOOKUP(H627,Matrix!B:D,3,FALSE)),"")</f>
        <v/>
      </c>
      <c r="B627" s="91" t="str">
        <f>IFERROR(AVERAGE(VLOOKUP(H627,Matrix!B:D,2,FALSE),VLOOKUP(F627,Matrix!B:D,3,FALSE)),"")</f>
        <v/>
      </c>
      <c r="C627" s="79">
        <f t="shared" si="37"/>
        <v>0</v>
      </c>
      <c r="D627" s="92" t="str">
        <f t="shared" si="36"/>
        <v/>
      </c>
      <c r="E627" s="67"/>
      <c r="L627" s="93" t="str">
        <f>IFERROR(VLOOKUP(F627,Matrix!B:X,11,FALSE)-VLOOKUP(H627,Matrix!B:X,11,FALSE),"")</f>
        <v/>
      </c>
      <c r="M627" s="94" t="str">
        <f>IFERROR(VLOOKUP(F627,Matrix!B:H,7,FALSE)-VLOOKUP(H627,Matrix!B:H,7,FALSE),"")</f>
        <v/>
      </c>
      <c r="N627" s="95" t="str">
        <f>IFERROR(VLOOKUP(F627,Matrix!B:E,2,FALSE)-VLOOKUP(H627,Matrix!B:E,2,FALSE),"")</f>
        <v/>
      </c>
      <c r="O627" s="96" t="str">
        <f>IFERROR(VLOOKUP(F627,Matrix!B:X,14,FALSE)-VLOOKUP(H627,Matrix!B:X,14,FALSE),"")</f>
        <v/>
      </c>
      <c r="P627" s="96" t="str">
        <f>IFERROR(VLOOKUP(F627,Matrix!B:X,15,FALSE)-VLOOKUP(H627,Matrix!B:X,15,FALSE),"")</f>
        <v/>
      </c>
      <c r="Q627" s="97">
        <f t="shared" si="38"/>
        <v>0</v>
      </c>
      <c r="R627" s="97" t="str">
        <f>IFERROR(VLOOKUP(E627&amp;F627,Data!A:F,6,FALSE),"")</f>
        <v/>
      </c>
      <c r="S627" s="98">
        <f t="shared" si="39"/>
        <v>0</v>
      </c>
      <c r="T627" s="97" t="str">
        <f>IFERROR(VLOOKUP(E627&amp;H627,Data!A:F,6,FALSE),"")</f>
        <v/>
      </c>
    </row>
    <row r="628" spans="1:20" x14ac:dyDescent="0.25">
      <c r="A628" s="91" t="str">
        <f>IFERROR(AVERAGE(VLOOKUP(F628,Matrix!B:D,2,FALSE),VLOOKUP(H628,Matrix!B:D,3,FALSE)),"")</f>
        <v/>
      </c>
      <c r="B628" s="91" t="str">
        <f>IFERROR(AVERAGE(VLOOKUP(H628,Matrix!B:D,2,FALSE),VLOOKUP(F628,Matrix!B:D,3,FALSE)),"")</f>
        <v/>
      </c>
      <c r="C628" s="79">
        <f t="shared" si="37"/>
        <v>0</v>
      </c>
      <c r="D628" s="92" t="str">
        <f t="shared" si="36"/>
        <v/>
      </c>
      <c r="E628" s="67"/>
      <c r="L628" s="93" t="str">
        <f>IFERROR(VLOOKUP(F628,Matrix!B:X,11,FALSE)-VLOOKUP(H628,Matrix!B:X,11,FALSE),"")</f>
        <v/>
      </c>
      <c r="M628" s="94" t="str">
        <f>IFERROR(VLOOKUP(F628,Matrix!B:H,7,FALSE)-VLOOKUP(H628,Matrix!B:H,7,FALSE),"")</f>
        <v/>
      </c>
      <c r="N628" s="95" t="str">
        <f>IFERROR(VLOOKUP(F628,Matrix!B:E,2,FALSE)-VLOOKUP(H628,Matrix!B:E,2,FALSE),"")</f>
        <v/>
      </c>
      <c r="O628" s="96" t="str">
        <f>IFERROR(VLOOKUP(F628,Matrix!B:X,14,FALSE)-VLOOKUP(H628,Matrix!B:X,14,FALSE),"")</f>
        <v/>
      </c>
      <c r="P628" s="96" t="str">
        <f>IFERROR(VLOOKUP(F628,Matrix!B:X,15,FALSE)-VLOOKUP(H628,Matrix!B:X,15,FALSE),"")</f>
        <v/>
      </c>
      <c r="Q628" s="97">
        <f t="shared" si="38"/>
        <v>0</v>
      </c>
      <c r="R628" s="97" t="str">
        <f>IFERROR(VLOOKUP(E628&amp;F628,Data!A:F,6,FALSE),"")</f>
        <v/>
      </c>
      <c r="S628" s="98">
        <f t="shared" si="39"/>
        <v>0</v>
      </c>
      <c r="T628" s="97" t="str">
        <f>IFERROR(VLOOKUP(E628&amp;H628,Data!A:F,6,FALSE),"")</f>
        <v/>
      </c>
    </row>
    <row r="629" spans="1:20" x14ac:dyDescent="0.25">
      <c r="A629" s="91" t="str">
        <f>IFERROR(AVERAGE(VLOOKUP(F629,Matrix!B:D,2,FALSE),VLOOKUP(H629,Matrix!B:D,3,FALSE)),"")</f>
        <v/>
      </c>
      <c r="B629" s="91" t="str">
        <f>IFERROR(AVERAGE(VLOOKUP(H629,Matrix!B:D,2,FALSE),VLOOKUP(F629,Matrix!B:D,3,FALSE)),"")</f>
        <v/>
      </c>
      <c r="C629" s="79">
        <f t="shared" si="37"/>
        <v>0</v>
      </c>
      <c r="D629" s="92" t="str">
        <f t="shared" si="36"/>
        <v/>
      </c>
      <c r="E629" s="67"/>
      <c r="L629" s="93" t="str">
        <f>IFERROR(VLOOKUP(F629,Matrix!B:X,11,FALSE)-VLOOKUP(H629,Matrix!B:X,11,FALSE),"")</f>
        <v/>
      </c>
      <c r="M629" s="94" t="str">
        <f>IFERROR(VLOOKUP(F629,Matrix!B:H,7,FALSE)-VLOOKUP(H629,Matrix!B:H,7,FALSE),"")</f>
        <v/>
      </c>
      <c r="N629" s="95" t="str">
        <f>IFERROR(VLOOKUP(F629,Matrix!B:E,2,FALSE)-VLOOKUP(H629,Matrix!B:E,2,FALSE),"")</f>
        <v/>
      </c>
      <c r="O629" s="96" t="str">
        <f>IFERROR(VLOOKUP(F629,Matrix!B:X,14,FALSE)-VLOOKUP(H629,Matrix!B:X,14,FALSE),"")</f>
        <v/>
      </c>
      <c r="P629" s="96" t="str">
        <f>IFERROR(VLOOKUP(F629,Matrix!B:X,15,FALSE)-VLOOKUP(H629,Matrix!B:X,15,FALSE),"")</f>
        <v/>
      </c>
      <c r="Q629" s="97">
        <f t="shared" si="38"/>
        <v>0</v>
      </c>
      <c r="R629" s="97" t="str">
        <f>IFERROR(VLOOKUP(E629&amp;F629,Data!A:F,6,FALSE),"")</f>
        <v/>
      </c>
      <c r="S629" s="98">
        <f t="shared" si="39"/>
        <v>0</v>
      </c>
      <c r="T629" s="97" t="str">
        <f>IFERROR(VLOOKUP(E629&amp;H629,Data!A:F,6,FALSE),"")</f>
        <v/>
      </c>
    </row>
    <row r="630" spans="1:20" x14ac:dyDescent="0.25">
      <c r="A630" s="91" t="str">
        <f>IFERROR(AVERAGE(VLOOKUP(F630,Matrix!B:D,2,FALSE),VLOOKUP(H630,Matrix!B:D,3,FALSE)),"")</f>
        <v/>
      </c>
      <c r="B630" s="91" t="str">
        <f>IFERROR(AVERAGE(VLOOKUP(H630,Matrix!B:D,2,FALSE),VLOOKUP(F630,Matrix!B:D,3,FALSE)),"")</f>
        <v/>
      </c>
      <c r="C630" s="79">
        <f t="shared" si="37"/>
        <v>0</v>
      </c>
      <c r="D630" s="92" t="str">
        <f t="shared" si="36"/>
        <v/>
      </c>
      <c r="E630" s="67"/>
      <c r="L630" s="93" t="str">
        <f>IFERROR(VLOOKUP(F630,Matrix!B:X,11,FALSE)-VLOOKUP(H630,Matrix!B:X,11,FALSE),"")</f>
        <v/>
      </c>
      <c r="M630" s="94" t="str">
        <f>IFERROR(VLOOKUP(F630,Matrix!B:H,7,FALSE)-VLOOKUP(H630,Matrix!B:H,7,FALSE),"")</f>
        <v/>
      </c>
      <c r="N630" s="95" t="str">
        <f>IFERROR(VLOOKUP(F630,Matrix!B:E,2,FALSE)-VLOOKUP(H630,Matrix!B:E,2,FALSE),"")</f>
        <v/>
      </c>
      <c r="O630" s="96" t="str">
        <f>IFERROR(VLOOKUP(F630,Matrix!B:X,14,FALSE)-VLOOKUP(H630,Matrix!B:X,14,FALSE),"")</f>
        <v/>
      </c>
      <c r="P630" s="96" t="str">
        <f>IFERROR(VLOOKUP(F630,Matrix!B:X,15,FALSE)-VLOOKUP(H630,Matrix!B:X,15,FALSE),"")</f>
        <v/>
      </c>
      <c r="Q630" s="97">
        <f t="shared" si="38"/>
        <v>0</v>
      </c>
      <c r="R630" s="97" t="str">
        <f>IFERROR(VLOOKUP(E630&amp;F630,Data!A:F,6,FALSE),"")</f>
        <v/>
      </c>
      <c r="S630" s="98">
        <f t="shared" si="39"/>
        <v>0</v>
      </c>
      <c r="T630" s="97" t="str">
        <f>IFERROR(VLOOKUP(E630&amp;H630,Data!A:F,6,FALSE),"")</f>
        <v/>
      </c>
    </row>
    <row r="631" spans="1:20" x14ac:dyDescent="0.25">
      <c r="A631" s="91" t="str">
        <f>IFERROR(AVERAGE(VLOOKUP(F631,Matrix!B:D,2,FALSE),VLOOKUP(H631,Matrix!B:D,3,FALSE)),"")</f>
        <v/>
      </c>
      <c r="B631" s="91" t="str">
        <f>IFERROR(AVERAGE(VLOOKUP(H631,Matrix!B:D,2,FALSE),VLOOKUP(F631,Matrix!B:D,3,FALSE)),"")</f>
        <v/>
      </c>
      <c r="C631" s="79">
        <f t="shared" si="37"/>
        <v>0</v>
      </c>
      <c r="D631" s="92" t="str">
        <f t="shared" si="36"/>
        <v/>
      </c>
      <c r="E631" s="67"/>
      <c r="L631" s="93" t="str">
        <f>IFERROR(VLOOKUP(F631,Matrix!B:X,11,FALSE)-VLOOKUP(H631,Matrix!B:X,11,FALSE),"")</f>
        <v/>
      </c>
      <c r="M631" s="94" t="str">
        <f>IFERROR(VLOOKUP(F631,Matrix!B:H,7,FALSE)-VLOOKUP(H631,Matrix!B:H,7,FALSE),"")</f>
        <v/>
      </c>
      <c r="N631" s="95" t="str">
        <f>IFERROR(VLOOKUP(F631,Matrix!B:E,2,FALSE)-VLOOKUP(H631,Matrix!B:E,2,FALSE),"")</f>
        <v/>
      </c>
      <c r="O631" s="96" t="str">
        <f>IFERROR(VLOOKUP(F631,Matrix!B:X,14,FALSE)-VLOOKUP(H631,Matrix!B:X,14,FALSE),"")</f>
        <v/>
      </c>
      <c r="P631" s="96" t="str">
        <f>IFERROR(VLOOKUP(F631,Matrix!B:X,15,FALSE)-VLOOKUP(H631,Matrix!B:X,15,FALSE),"")</f>
        <v/>
      </c>
      <c r="Q631" s="97">
        <f t="shared" si="38"/>
        <v>0</v>
      </c>
      <c r="R631" s="97" t="str">
        <f>IFERROR(VLOOKUP(E631&amp;F631,Data!A:F,6,FALSE),"")</f>
        <v/>
      </c>
      <c r="S631" s="98">
        <f t="shared" si="39"/>
        <v>0</v>
      </c>
      <c r="T631" s="97" t="str">
        <f>IFERROR(VLOOKUP(E631&amp;H631,Data!A:F,6,FALSE),"")</f>
        <v/>
      </c>
    </row>
    <row r="632" spans="1:20" x14ac:dyDescent="0.25">
      <c r="A632" s="91" t="str">
        <f>IFERROR(AVERAGE(VLOOKUP(F632,Matrix!B:D,2,FALSE),VLOOKUP(H632,Matrix!B:D,3,FALSE)),"")</f>
        <v/>
      </c>
      <c r="B632" s="91" t="str">
        <f>IFERROR(AVERAGE(VLOOKUP(H632,Matrix!B:D,2,FALSE),VLOOKUP(F632,Matrix!B:D,3,FALSE)),"")</f>
        <v/>
      </c>
      <c r="C632" s="79">
        <f t="shared" si="37"/>
        <v>0</v>
      </c>
      <c r="D632" s="92" t="str">
        <f t="shared" si="36"/>
        <v/>
      </c>
      <c r="E632" s="67"/>
      <c r="L632" s="93" t="str">
        <f>IFERROR(VLOOKUP(F632,Matrix!B:X,11,FALSE)-VLOOKUP(H632,Matrix!B:X,11,FALSE),"")</f>
        <v/>
      </c>
      <c r="M632" s="94" t="str">
        <f>IFERROR(VLOOKUP(F632,Matrix!B:H,7,FALSE)-VLOOKUP(H632,Matrix!B:H,7,FALSE),"")</f>
        <v/>
      </c>
      <c r="N632" s="95" t="str">
        <f>IFERROR(VLOOKUP(F632,Matrix!B:E,2,FALSE)-VLOOKUP(H632,Matrix!B:E,2,FALSE),"")</f>
        <v/>
      </c>
      <c r="O632" s="96" t="str">
        <f>IFERROR(VLOOKUP(F632,Matrix!B:X,14,FALSE)-VLOOKUP(H632,Matrix!B:X,14,FALSE),"")</f>
        <v/>
      </c>
      <c r="P632" s="96" t="str">
        <f>IFERROR(VLOOKUP(F632,Matrix!B:X,15,FALSE)-VLOOKUP(H632,Matrix!B:X,15,FALSE),"")</f>
        <v/>
      </c>
      <c r="Q632" s="97">
        <f t="shared" si="38"/>
        <v>0</v>
      </c>
      <c r="R632" s="97" t="str">
        <f>IFERROR(VLOOKUP(E632&amp;F632,Data!A:F,6,FALSE),"")</f>
        <v/>
      </c>
      <c r="S632" s="98">
        <f t="shared" si="39"/>
        <v>0</v>
      </c>
      <c r="T632" s="97" t="str">
        <f>IFERROR(VLOOKUP(E632&amp;H632,Data!A:F,6,FALSE),"")</f>
        <v/>
      </c>
    </row>
    <row r="633" spans="1:20" x14ac:dyDescent="0.25">
      <c r="A633" s="91" t="str">
        <f>IFERROR(AVERAGE(VLOOKUP(F633,Matrix!B:D,2,FALSE),VLOOKUP(H633,Matrix!B:D,3,FALSE)),"")</f>
        <v/>
      </c>
      <c r="B633" s="91" t="str">
        <f>IFERROR(AVERAGE(VLOOKUP(H633,Matrix!B:D,2,FALSE),VLOOKUP(F633,Matrix!B:D,3,FALSE)),"")</f>
        <v/>
      </c>
      <c r="C633" s="79">
        <f t="shared" si="37"/>
        <v>0</v>
      </c>
      <c r="D633" s="92" t="str">
        <f t="shared" si="36"/>
        <v/>
      </c>
      <c r="E633" s="67"/>
      <c r="L633" s="93" t="str">
        <f>IFERROR(VLOOKUP(F633,Matrix!B:X,11,FALSE)-VLOOKUP(H633,Matrix!B:X,11,FALSE),"")</f>
        <v/>
      </c>
      <c r="M633" s="94" t="str">
        <f>IFERROR(VLOOKUP(F633,Matrix!B:H,7,FALSE)-VLOOKUP(H633,Matrix!B:H,7,FALSE),"")</f>
        <v/>
      </c>
      <c r="N633" s="95" t="str">
        <f>IFERROR(VLOOKUP(F633,Matrix!B:E,2,FALSE)-VLOOKUP(H633,Matrix!B:E,2,FALSE),"")</f>
        <v/>
      </c>
      <c r="O633" s="96" t="str">
        <f>IFERROR(VLOOKUP(F633,Matrix!B:X,14,FALSE)-VLOOKUP(H633,Matrix!B:X,14,FALSE),"")</f>
        <v/>
      </c>
      <c r="P633" s="96" t="str">
        <f>IFERROR(VLOOKUP(F633,Matrix!B:X,15,FALSE)-VLOOKUP(H633,Matrix!B:X,15,FALSE),"")</f>
        <v/>
      </c>
      <c r="Q633" s="97">
        <f t="shared" si="38"/>
        <v>0</v>
      </c>
      <c r="R633" s="97" t="str">
        <f>IFERROR(VLOOKUP(E633&amp;F633,Data!A:F,6,FALSE),"")</f>
        <v/>
      </c>
      <c r="S633" s="98">
        <f t="shared" si="39"/>
        <v>0</v>
      </c>
      <c r="T633" s="97" t="str">
        <f>IFERROR(VLOOKUP(E633&amp;H633,Data!A:F,6,FALSE),"")</f>
        <v/>
      </c>
    </row>
    <row r="634" spans="1:20" x14ac:dyDescent="0.25">
      <c r="A634" s="91" t="str">
        <f>IFERROR(AVERAGE(VLOOKUP(F634,Matrix!B:D,2,FALSE),VLOOKUP(H634,Matrix!B:D,3,FALSE)),"")</f>
        <v/>
      </c>
      <c r="B634" s="91" t="str">
        <f>IFERROR(AVERAGE(VLOOKUP(H634,Matrix!B:D,2,FALSE),VLOOKUP(F634,Matrix!B:D,3,FALSE)),"")</f>
        <v/>
      </c>
      <c r="C634" s="79">
        <f t="shared" si="37"/>
        <v>0</v>
      </c>
      <c r="D634" s="92" t="str">
        <f t="shared" si="36"/>
        <v/>
      </c>
      <c r="E634" s="67"/>
      <c r="L634" s="93" t="str">
        <f>IFERROR(VLOOKUP(F634,Matrix!B:X,11,FALSE)-VLOOKUP(H634,Matrix!B:X,11,FALSE),"")</f>
        <v/>
      </c>
      <c r="M634" s="94" t="str">
        <f>IFERROR(VLOOKUP(F634,Matrix!B:H,7,FALSE)-VLOOKUP(H634,Matrix!B:H,7,FALSE),"")</f>
        <v/>
      </c>
      <c r="N634" s="95" t="str">
        <f>IFERROR(VLOOKUP(F634,Matrix!B:E,2,FALSE)-VLOOKUP(H634,Matrix!B:E,2,FALSE),"")</f>
        <v/>
      </c>
      <c r="O634" s="96" t="str">
        <f>IFERROR(VLOOKUP(F634,Matrix!B:X,14,FALSE)-VLOOKUP(H634,Matrix!B:X,14,FALSE),"")</f>
        <v/>
      </c>
      <c r="P634" s="96" t="str">
        <f>IFERROR(VLOOKUP(F634,Matrix!B:X,15,FALSE)-VLOOKUP(H634,Matrix!B:X,15,FALSE),"")</f>
        <v/>
      </c>
      <c r="Q634" s="97">
        <f t="shared" si="38"/>
        <v>0</v>
      </c>
      <c r="R634" s="97" t="str">
        <f>IFERROR(VLOOKUP(E634&amp;F634,Data!A:F,6,FALSE),"")</f>
        <v/>
      </c>
      <c r="S634" s="98">
        <f t="shared" si="39"/>
        <v>0</v>
      </c>
      <c r="T634" s="97" t="str">
        <f>IFERROR(VLOOKUP(E634&amp;H634,Data!A:F,6,FALSE),"")</f>
        <v/>
      </c>
    </row>
    <row r="635" spans="1:20" x14ac:dyDescent="0.25">
      <c r="A635" s="91" t="str">
        <f>IFERROR(AVERAGE(VLOOKUP(F635,Matrix!B:D,2,FALSE),VLOOKUP(H635,Matrix!B:D,3,FALSE)),"")</f>
        <v/>
      </c>
      <c r="B635" s="91" t="str">
        <f>IFERROR(AVERAGE(VLOOKUP(H635,Matrix!B:D,2,FALSE),VLOOKUP(F635,Matrix!B:D,3,FALSE)),"")</f>
        <v/>
      </c>
      <c r="C635" s="79">
        <f t="shared" si="37"/>
        <v>0</v>
      </c>
      <c r="D635" s="92" t="str">
        <f t="shared" si="36"/>
        <v/>
      </c>
      <c r="E635" s="67"/>
      <c r="L635" s="93" t="str">
        <f>IFERROR(VLOOKUP(F635,Matrix!B:X,11,FALSE)-VLOOKUP(H635,Matrix!B:X,11,FALSE),"")</f>
        <v/>
      </c>
      <c r="M635" s="94" t="str">
        <f>IFERROR(VLOOKUP(F635,Matrix!B:H,7,FALSE)-VLOOKUP(H635,Matrix!B:H,7,FALSE),"")</f>
        <v/>
      </c>
      <c r="N635" s="95" t="str">
        <f>IFERROR(VLOOKUP(F635,Matrix!B:E,2,FALSE)-VLOOKUP(H635,Matrix!B:E,2,FALSE),"")</f>
        <v/>
      </c>
      <c r="O635" s="96" t="str">
        <f>IFERROR(VLOOKUP(F635,Matrix!B:X,14,FALSE)-VLOOKUP(H635,Matrix!B:X,14,FALSE),"")</f>
        <v/>
      </c>
      <c r="P635" s="96" t="str">
        <f>IFERROR(VLOOKUP(F635,Matrix!B:X,15,FALSE)-VLOOKUP(H635,Matrix!B:X,15,FALSE),"")</f>
        <v/>
      </c>
      <c r="Q635" s="97">
        <f t="shared" si="38"/>
        <v>0</v>
      </c>
      <c r="R635" s="97" t="str">
        <f>IFERROR(VLOOKUP(E635&amp;F635,Data!A:F,6,FALSE),"")</f>
        <v/>
      </c>
      <c r="S635" s="98">
        <f t="shared" si="39"/>
        <v>0</v>
      </c>
      <c r="T635" s="97" t="str">
        <f>IFERROR(VLOOKUP(E635&amp;H635,Data!A:F,6,FALSE),"")</f>
        <v/>
      </c>
    </row>
    <row r="636" spans="1:20" x14ac:dyDescent="0.25">
      <c r="A636" s="91" t="str">
        <f>IFERROR(AVERAGE(VLOOKUP(F636,Matrix!B:D,2,FALSE),VLOOKUP(H636,Matrix!B:D,3,FALSE)),"")</f>
        <v/>
      </c>
      <c r="B636" s="91" t="str">
        <f>IFERROR(AVERAGE(VLOOKUP(H636,Matrix!B:D,2,FALSE),VLOOKUP(F636,Matrix!B:D,3,FALSE)),"")</f>
        <v/>
      </c>
      <c r="C636" s="79">
        <f t="shared" si="37"/>
        <v>0</v>
      </c>
      <c r="D636" s="92" t="str">
        <f t="shared" si="36"/>
        <v/>
      </c>
      <c r="E636" s="67"/>
      <c r="L636" s="93" t="str">
        <f>IFERROR(VLOOKUP(F636,Matrix!B:X,11,FALSE)-VLOOKUP(H636,Matrix!B:X,11,FALSE),"")</f>
        <v/>
      </c>
      <c r="M636" s="94" t="str">
        <f>IFERROR(VLOOKUP(F636,Matrix!B:H,7,FALSE)-VLOOKUP(H636,Matrix!B:H,7,FALSE),"")</f>
        <v/>
      </c>
      <c r="N636" s="95" t="str">
        <f>IFERROR(VLOOKUP(F636,Matrix!B:E,2,FALSE)-VLOOKUP(H636,Matrix!B:E,2,FALSE),"")</f>
        <v/>
      </c>
      <c r="O636" s="96" t="str">
        <f>IFERROR(VLOOKUP(F636,Matrix!B:X,14,FALSE)-VLOOKUP(H636,Matrix!B:X,14,FALSE),"")</f>
        <v/>
      </c>
      <c r="P636" s="96" t="str">
        <f>IFERROR(VLOOKUP(F636,Matrix!B:X,15,FALSE)-VLOOKUP(H636,Matrix!B:X,15,FALSE),"")</f>
        <v/>
      </c>
      <c r="Q636" s="97">
        <f t="shared" si="38"/>
        <v>0</v>
      </c>
      <c r="R636" s="97" t="str">
        <f>IFERROR(VLOOKUP(E636&amp;F636,Data!A:F,6,FALSE),"")</f>
        <v/>
      </c>
      <c r="S636" s="98">
        <f t="shared" si="39"/>
        <v>0</v>
      </c>
      <c r="T636" s="97" t="str">
        <f>IFERROR(VLOOKUP(E636&amp;H636,Data!A:F,6,FALSE),"")</f>
        <v/>
      </c>
    </row>
    <row r="637" spans="1:20" x14ac:dyDescent="0.25">
      <c r="A637" s="91" t="str">
        <f>IFERROR(AVERAGE(VLOOKUP(F637,Matrix!B:D,2,FALSE),VLOOKUP(H637,Matrix!B:D,3,FALSE)),"")</f>
        <v/>
      </c>
      <c r="B637" s="91" t="str">
        <f>IFERROR(AVERAGE(VLOOKUP(H637,Matrix!B:D,2,FALSE),VLOOKUP(F637,Matrix!B:D,3,FALSE)),"")</f>
        <v/>
      </c>
      <c r="C637" s="79">
        <f t="shared" si="37"/>
        <v>0</v>
      </c>
      <c r="D637" s="92" t="str">
        <f t="shared" si="36"/>
        <v/>
      </c>
      <c r="E637" s="67"/>
      <c r="L637" s="93" t="str">
        <f>IFERROR(VLOOKUP(F637,Matrix!B:X,11,FALSE)-VLOOKUP(H637,Matrix!B:X,11,FALSE),"")</f>
        <v/>
      </c>
      <c r="M637" s="94" t="str">
        <f>IFERROR(VLOOKUP(F637,Matrix!B:H,7,FALSE)-VLOOKUP(H637,Matrix!B:H,7,FALSE),"")</f>
        <v/>
      </c>
      <c r="N637" s="95" t="str">
        <f>IFERROR(VLOOKUP(F637,Matrix!B:E,2,FALSE)-VLOOKUP(H637,Matrix!B:E,2,FALSE),"")</f>
        <v/>
      </c>
      <c r="O637" s="96" t="str">
        <f>IFERROR(VLOOKUP(F637,Matrix!B:X,14,FALSE)-VLOOKUP(H637,Matrix!B:X,14,FALSE),"")</f>
        <v/>
      </c>
      <c r="P637" s="96" t="str">
        <f>IFERROR(VLOOKUP(F637,Matrix!B:X,15,FALSE)-VLOOKUP(H637,Matrix!B:X,15,FALSE),"")</f>
        <v/>
      </c>
      <c r="Q637" s="97">
        <f t="shared" si="38"/>
        <v>0</v>
      </c>
      <c r="R637" s="97" t="str">
        <f>IFERROR(VLOOKUP(E637&amp;F637,Data!A:F,6,FALSE),"")</f>
        <v/>
      </c>
      <c r="S637" s="98">
        <f t="shared" si="39"/>
        <v>0</v>
      </c>
      <c r="T637" s="97" t="str">
        <f>IFERROR(VLOOKUP(E637&amp;H637,Data!A:F,6,FALSE),"")</f>
        <v/>
      </c>
    </row>
    <row r="638" spans="1:20" x14ac:dyDescent="0.25">
      <c r="A638" s="91" t="str">
        <f>IFERROR(AVERAGE(VLOOKUP(F638,Matrix!B:D,2,FALSE),VLOOKUP(H638,Matrix!B:D,3,FALSE)),"")</f>
        <v/>
      </c>
      <c r="B638" s="91" t="str">
        <f>IFERROR(AVERAGE(VLOOKUP(H638,Matrix!B:D,2,FALSE),VLOOKUP(F638,Matrix!B:D,3,FALSE)),"")</f>
        <v/>
      </c>
      <c r="C638" s="79">
        <f t="shared" si="37"/>
        <v>0</v>
      </c>
      <c r="D638" s="92" t="str">
        <f t="shared" si="36"/>
        <v/>
      </c>
      <c r="E638" s="67"/>
      <c r="L638" s="93" t="str">
        <f>IFERROR(VLOOKUP(F638,Matrix!B:X,11,FALSE)-VLOOKUP(H638,Matrix!B:X,11,FALSE),"")</f>
        <v/>
      </c>
      <c r="M638" s="94" t="str">
        <f>IFERROR(VLOOKUP(F638,Matrix!B:H,7,FALSE)-VLOOKUP(H638,Matrix!B:H,7,FALSE),"")</f>
        <v/>
      </c>
      <c r="N638" s="95" t="str">
        <f>IFERROR(VLOOKUP(F638,Matrix!B:E,2,FALSE)-VLOOKUP(H638,Matrix!B:E,2,FALSE),"")</f>
        <v/>
      </c>
      <c r="O638" s="96" t="str">
        <f>IFERROR(VLOOKUP(F638,Matrix!B:X,14,FALSE)-VLOOKUP(H638,Matrix!B:X,14,FALSE),"")</f>
        <v/>
      </c>
      <c r="P638" s="96" t="str">
        <f>IFERROR(VLOOKUP(F638,Matrix!B:X,15,FALSE)-VLOOKUP(H638,Matrix!B:X,15,FALSE),"")</f>
        <v/>
      </c>
      <c r="Q638" s="97">
        <f t="shared" si="38"/>
        <v>0</v>
      </c>
      <c r="R638" s="97" t="str">
        <f>IFERROR(VLOOKUP(E638&amp;F638,Data!A:F,6,FALSE),"")</f>
        <v/>
      </c>
      <c r="S638" s="98">
        <f t="shared" si="39"/>
        <v>0</v>
      </c>
      <c r="T638" s="97" t="str">
        <f>IFERROR(VLOOKUP(E638&amp;H638,Data!A:F,6,FALSE),"")</f>
        <v/>
      </c>
    </row>
    <row r="639" spans="1:20" x14ac:dyDescent="0.25">
      <c r="A639" s="91" t="str">
        <f>IFERROR(AVERAGE(VLOOKUP(F639,Matrix!B:D,2,FALSE),VLOOKUP(H639,Matrix!B:D,3,FALSE)),"")</f>
        <v/>
      </c>
      <c r="B639" s="91" t="str">
        <f>IFERROR(AVERAGE(VLOOKUP(H639,Matrix!B:D,2,FALSE),VLOOKUP(F639,Matrix!B:D,3,FALSE)),"")</f>
        <v/>
      </c>
      <c r="C639" s="79">
        <f t="shared" si="37"/>
        <v>0</v>
      </c>
      <c r="D639" s="92" t="str">
        <f t="shared" si="36"/>
        <v/>
      </c>
      <c r="E639" s="67"/>
      <c r="L639" s="93" t="str">
        <f>IFERROR(VLOOKUP(F639,Matrix!B:X,11,FALSE)-VLOOKUP(H639,Matrix!B:X,11,FALSE),"")</f>
        <v/>
      </c>
      <c r="M639" s="94" t="str">
        <f>IFERROR(VLOOKUP(F639,Matrix!B:H,7,FALSE)-VLOOKUP(H639,Matrix!B:H,7,FALSE),"")</f>
        <v/>
      </c>
      <c r="N639" s="95" t="str">
        <f>IFERROR(VLOOKUP(F639,Matrix!B:E,2,FALSE)-VLOOKUP(H639,Matrix!B:E,2,FALSE),"")</f>
        <v/>
      </c>
      <c r="O639" s="96" t="str">
        <f>IFERROR(VLOOKUP(F639,Matrix!B:X,14,FALSE)-VLOOKUP(H639,Matrix!B:X,14,FALSE),"")</f>
        <v/>
      </c>
      <c r="P639" s="96" t="str">
        <f>IFERROR(VLOOKUP(F639,Matrix!B:X,15,FALSE)-VLOOKUP(H639,Matrix!B:X,15,FALSE),"")</f>
        <v/>
      </c>
      <c r="Q639" s="97">
        <f t="shared" si="38"/>
        <v>0</v>
      </c>
      <c r="R639" s="97" t="str">
        <f>IFERROR(VLOOKUP(E639&amp;F639,Data!A:F,6,FALSE),"")</f>
        <v/>
      </c>
      <c r="S639" s="98">
        <f t="shared" si="39"/>
        <v>0</v>
      </c>
      <c r="T639" s="97" t="str">
        <f>IFERROR(VLOOKUP(E639&amp;H639,Data!A:F,6,FALSE),"")</f>
        <v/>
      </c>
    </row>
    <row r="640" spans="1:20" x14ac:dyDescent="0.25">
      <c r="A640" s="91" t="str">
        <f>IFERROR(AVERAGE(VLOOKUP(F640,Matrix!B:D,2,FALSE),VLOOKUP(H640,Matrix!B:D,3,FALSE)),"")</f>
        <v/>
      </c>
      <c r="B640" s="91" t="str">
        <f>IFERROR(AVERAGE(VLOOKUP(H640,Matrix!B:D,2,FALSE),VLOOKUP(F640,Matrix!B:D,3,FALSE)),"")</f>
        <v/>
      </c>
      <c r="C640" s="79">
        <f t="shared" si="37"/>
        <v>0</v>
      </c>
      <c r="D640" s="92" t="str">
        <f t="shared" si="36"/>
        <v/>
      </c>
      <c r="E640" s="67"/>
      <c r="L640" s="93" t="str">
        <f>IFERROR(VLOOKUP(F640,Matrix!B:X,11,FALSE)-VLOOKUP(H640,Matrix!B:X,11,FALSE),"")</f>
        <v/>
      </c>
      <c r="M640" s="94" t="str">
        <f>IFERROR(VLOOKUP(F640,Matrix!B:H,7,FALSE)-VLOOKUP(H640,Matrix!B:H,7,FALSE),"")</f>
        <v/>
      </c>
      <c r="N640" s="95" t="str">
        <f>IFERROR(VLOOKUP(F640,Matrix!B:E,2,FALSE)-VLOOKUP(H640,Matrix!B:E,2,FALSE),"")</f>
        <v/>
      </c>
      <c r="O640" s="96" t="str">
        <f>IFERROR(VLOOKUP(F640,Matrix!B:X,14,FALSE)-VLOOKUP(H640,Matrix!B:X,14,FALSE),"")</f>
        <v/>
      </c>
      <c r="P640" s="96" t="str">
        <f>IFERROR(VLOOKUP(F640,Matrix!B:X,15,FALSE)-VLOOKUP(H640,Matrix!B:X,15,FALSE),"")</f>
        <v/>
      </c>
      <c r="Q640" s="97">
        <f t="shared" si="38"/>
        <v>0</v>
      </c>
      <c r="R640" s="97" t="str">
        <f>IFERROR(VLOOKUP(E640&amp;F640,Data!A:F,6,FALSE),"")</f>
        <v/>
      </c>
      <c r="S640" s="98">
        <f t="shared" si="39"/>
        <v>0</v>
      </c>
      <c r="T640" s="97" t="str">
        <f>IFERROR(VLOOKUP(E640&amp;H640,Data!A:F,6,FALSE),"")</f>
        <v/>
      </c>
    </row>
    <row r="641" spans="1:20" x14ac:dyDescent="0.25">
      <c r="A641" s="91" t="str">
        <f>IFERROR(AVERAGE(VLOOKUP(F641,Matrix!B:D,2,FALSE),VLOOKUP(H641,Matrix!B:D,3,FALSE)),"")</f>
        <v/>
      </c>
      <c r="B641" s="91" t="str">
        <f>IFERROR(AVERAGE(VLOOKUP(H641,Matrix!B:D,2,FALSE),VLOOKUP(F641,Matrix!B:D,3,FALSE)),"")</f>
        <v/>
      </c>
      <c r="C641" s="79">
        <f t="shared" si="37"/>
        <v>0</v>
      </c>
      <c r="D641" s="92" t="str">
        <f t="shared" si="36"/>
        <v/>
      </c>
      <c r="E641" s="67"/>
      <c r="L641" s="93" t="str">
        <f>IFERROR(VLOOKUP(F641,Matrix!B:X,11,FALSE)-VLOOKUP(H641,Matrix!B:X,11,FALSE),"")</f>
        <v/>
      </c>
      <c r="M641" s="94" t="str">
        <f>IFERROR(VLOOKUP(F641,Matrix!B:H,7,FALSE)-VLOOKUP(H641,Matrix!B:H,7,FALSE),"")</f>
        <v/>
      </c>
      <c r="N641" s="95" t="str">
        <f>IFERROR(VLOOKUP(F641,Matrix!B:E,2,FALSE)-VLOOKUP(H641,Matrix!B:E,2,FALSE),"")</f>
        <v/>
      </c>
      <c r="O641" s="96" t="str">
        <f>IFERROR(VLOOKUP(F641,Matrix!B:X,14,FALSE)-VLOOKUP(H641,Matrix!B:X,14,FALSE),"")</f>
        <v/>
      </c>
      <c r="P641" s="96" t="str">
        <f>IFERROR(VLOOKUP(F641,Matrix!B:X,15,FALSE)-VLOOKUP(H641,Matrix!B:X,15,FALSE),"")</f>
        <v/>
      </c>
      <c r="Q641" s="97">
        <f t="shared" si="38"/>
        <v>0</v>
      </c>
      <c r="R641" s="97" t="str">
        <f>IFERROR(VLOOKUP(E641&amp;F641,Data!A:F,6,FALSE),"")</f>
        <v/>
      </c>
      <c r="S641" s="98">
        <f t="shared" si="39"/>
        <v>0</v>
      </c>
      <c r="T641" s="97" t="str">
        <f>IFERROR(VLOOKUP(E641&amp;H641,Data!A:F,6,FALSE),"")</f>
        <v/>
      </c>
    </row>
    <row r="642" spans="1:20" x14ac:dyDescent="0.25">
      <c r="A642" s="91" t="str">
        <f>IFERROR(AVERAGE(VLOOKUP(F642,Matrix!B:D,2,FALSE),VLOOKUP(H642,Matrix!B:D,3,FALSE)),"")</f>
        <v/>
      </c>
      <c r="B642" s="91" t="str">
        <f>IFERROR(AVERAGE(VLOOKUP(H642,Matrix!B:D,2,FALSE),VLOOKUP(F642,Matrix!B:D,3,FALSE)),"")</f>
        <v/>
      </c>
      <c r="C642" s="79">
        <f t="shared" si="37"/>
        <v>0</v>
      </c>
      <c r="D642" s="92" t="str">
        <f t="shared" si="36"/>
        <v/>
      </c>
      <c r="E642" s="67"/>
      <c r="L642" s="93" t="str">
        <f>IFERROR(VLOOKUP(F642,Matrix!B:X,11,FALSE)-VLOOKUP(H642,Matrix!B:X,11,FALSE),"")</f>
        <v/>
      </c>
      <c r="M642" s="94" t="str">
        <f>IFERROR(VLOOKUP(F642,Matrix!B:H,7,FALSE)-VLOOKUP(H642,Matrix!B:H,7,FALSE),"")</f>
        <v/>
      </c>
      <c r="N642" s="95" t="str">
        <f>IFERROR(VLOOKUP(F642,Matrix!B:E,2,FALSE)-VLOOKUP(H642,Matrix!B:E,2,FALSE),"")</f>
        <v/>
      </c>
      <c r="O642" s="96" t="str">
        <f>IFERROR(VLOOKUP(F642,Matrix!B:X,14,FALSE)-VLOOKUP(H642,Matrix!B:X,14,FALSE),"")</f>
        <v/>
      </c>
      <c r="P642" s="96" t="str">
        <f>IFERROR(VLOOKUP(F642,Matrix!B:X,15,FALSE)-VLOOKUP(H642,Matrix!B:X,15,FALSE),"")</f>
        <v/>
      </c>
      <c r="Q642" s="97">
        <f t="shared" si="38"/>
        <v>0</v>
      </c>
      <c r="R642" s="97" t="str">
        <f>IFERROR(VLOOKUP(E642&amp;F642,Data!A:F,6,FALSE),"")</f>
        <v/>
      </c>
      <c r="S642" s="98">
        <f t="shared" si="39"/>
        <v>0</v>
      </c>
      <c r="T642" s="97" t="str">
        <f>IFERROR(VLOOKUP(E642&amp;H642,Data!A:F,6,FALSE),"")</f>
        <v/>
      </c>
    </row>
    <row r="643" spans="1:20" x14ac:dyDescent="0.25">
      <c r="A643" s="91" t="str">
        <f>IFERROR(AVERAGE(VLOOKUP(F643,Matrix!B:D,2,FALSE),VLOOKUP(H643,Matrix!B:D,3,FALSE)),"")</f>
        <v/>
      </c>
      <c r="B643" s="91" t="str">
        <f>IFERROR(AVERAGE(VLOOKUP(H643,Matrix!B:D,2,FALSE),VLOOKUP(F643,Matrix!B:D,3,FALSE)),"")</f>
        <v/>
      </c>
      <c r="C643" s="79">
        <f t="shared" si="37"/>
        <v>0</v>
      </c>
      <c r="D643" s="92" t="str">
        <f t="shared" si="36"/>
        <v/>
      </c>
      <c r="E643" s="67"/>
      <c r="L643" s="93" t="str">
        <f>IFERROR(VLOOKUP(F643,Matrix!B:X,11,FALSE)-VLOOKUP(H643,Matrix!B:X,11,FALSE),"")</f>
        <v/>
      </c>
      <c r="M643" s="94" t="str">
        <f>IFERROR(VLOOKUP(F643,Matrix!B:H,7,FALSE)-VLOOKUP(H643,Matrix!B:H,7,FALSE),"")</f>
        <v/>
      </c>
      <c r="N643" s="95" t="str">
        <f>IFERROR(VLOOKUP(F643,Matrix!B:E,2,FALSE)-VLOOKUP(H643,Matrix!B:E,2,FALSE),"")</f>
        <v/>
      </c>
      <c r="O643" s="96" t="str">
        <f>IFERROR(VLOOKUP(F643,Matrix!B:X,14,FALSE)-VLOOKUP(H643,Matrix!B:X,14,FALSE),"")</f>
        <v/>
      </c>
      <c r="P643" s="96" t="str">
        <f>IFERROR(VLOOKUP(F643,Matrix!B:X,15,FALSE)-VLOOKUP(H643,Matrix!B:X,15,FALSE),"")</f>
        <v/>
      </c>
      <c r="Q643" s="97">
        <f t="shared" si="38"/>
        <v>0</v>
      </c>
      <c r="R643" s="97" t="str">
        <f>IFERROR(VLOOKUP(E643&amp;F643,Data!A:F,6,FALSE),"")</f>
        <v/>
      </c>
      <c r="S643" s="98">
        <f t="shared" si="39"/>
        <v>0</v>
      </c>
      <c r="T643" s="97" t="str">
        <f>IFERROR(VLOOKUP(E643&amp;H643,Data!A:F,6,FALSE),"")</f>
        <v/>
      </c>
    </row>
    <row r="644" spans="1:20" x14ac:dyDescent="0.25">
      <c r="A644" s="91" t="str">
        <f>IFERROR(AVERAGE(VLOOKUP(F644,Matrix!B:D,2,FALSE),VLOOKUP(H644,Matrix!B:D,3,FALSE)),"")</f>
        <v/>
      </c>
      <c r="B644" s="91" t="str">
        <f>IFERROR(AVERAGE(VLOOKUP(H644,Matrix!B:D,2,FALSE),VLOOKUP(F644,Matrix!B:D,3,FALSE)),"")</f>
        <v/>
      </c>
      <c r="C644" s="79">
        <f t="shared" si="37"/>
        <v>0</v>
      </c>
      <c r="D644" s="92" t="str">
        <f t="shared" si="36"/>
        <v/>
      </c>
      <c r="E644" s="67"/>
      <c r="L644" s="93" t="str">
        <f>IFERROR(VLOOKUP(F644,Matrix!B:X,11,FALSE)-VLOOKUP(H644,Matrix!B:X,11,FALSE),"")</f>
        <v/>
      </c>
      <c r="M644" s="94" t="str">
        <f>IFERROR(VLOOKUP(F644,Matrix!B:H,7,FALSE)-VLOOKUP(H644,Matrix!B:H,7,FALSE),"")</f>
        <v/>
      </c>
      <c r="N644" s="95" t="str">
        <f>IFERROR(VLOOKUP(F644,Matrix!B:E,2,FALSE)-VLOOKUP(H644,Matrix!B:E,2,FALSE),"")</f>
        <v/>
      </c>
      <c r="O644" s="96" t="str">
        <f>IFERROR(VLOOKUP(F644,Matrix!B:X,14,FALSE)-VLOOKUP(H644,Matrix!B:X,14,FALSE),"")</f>
        <v/>
      </c>
      <c r="P644" s="96" t="str">
        <f>IFERROR(VLOOKUP(F644,Matrix!B:X,15,FALSE)-VLOOKUP(H644,Matrix!B:X,15,FALSE),"")</f>
        <v/>
      </c>
      <c r="Q644" s="97">
        <f t="shared" si="38"/>
        <v>0</v>
      </c>
      <c r="R644" s="97" t="str">
        <f>IFERROR(VLOOKUP(E644&amp;F644,Data!A:F,6,FALSE),"")</f>
        <v/>
      </c>
      <c r="S644" s="98">
        <f t="shared" si="39"/>
        <v>0</v>
      </c>
      <c r="T644" s="97" t="str">
        <f>IFERROR(VLOOKUP(E644&amp;H644,Data!A:F,6,FALSE),"")</f>
        <v/>
      </c>
    </row>
    <row r="645" spans="1:20" x14ac:dyDescent="0.25">
      <c r="E645" s="67"/>
    </row>
    <row r="646" spans="1:20" x14ac:dyDescent="0.25">
      <c r="E646" s="67"/>
    </row>
    <row r="647" spans="1:20" x14ac:dyDescent="0.25">
      <c r="E647" s="67"/>
    </row>
    <row r="648" spans="1:20" x14ac:dyDescent="0.25">
      <c r="E648" s="67"/>
    </row>
  </sheetData>
  <mergeCells count="1">
    <mergeCell ref="L3:P3"/>
  </mergeCells>
  <conditionalFormatting sqref="L6:P644">
    <cfRule type="colorScale" priority="17">
      <colorScale>
        <cfvo type="min"/>
        <cfvo type="percentile" val="50"/>
        <cfvo type="max"/>
        <color rgb="FFFF9999"/>
        <color rgb="FFFFEB84"/>
        <color rgb="FF63BE7B"/>
      </colorScale>
    </cfRule>
  </conditionalFormatting>
  <conditionalFormatting sqref="D6:D644">
    <cfRule type="dataBar" priority="16">
      <dataBar>
        <cfvo type="min"/>
        <cfvo type="max"/>
        <color theme="8" tint="0.59999389629810485"/>
      </dataBar>
      <extLst>
        <ext xmlns:x14="http://schemas.microsoft.com/office/spreadsheetml/2009/9/main" uri="{B025F937-C7B1-47D3-B67F-A62EFF666E3E}">
          <x14:id>{3F8C8D5A-046E-4095-A237-1552A8050D8B}</x14:id>
        </ext>
      </extLst>
    </cfRule>
  </conditionalFormatting>
  <conditionalFormatting sqref="S6:S644">
    <cfRule type="expression" dxfId="34" priority="9">
      <formula>T6&lt;R6</formula>
    </cfRule>
    <cfRule type="expression" dxfId="33" priority="10">
      <formula>T6&gt;R6</formula>
    </cfRule>
  </conditionalFormatting>
  <conditionalFormatting sqref="Q6:Q644">
    <cfRule type="expression" dxfId="32" priority="11">
      <formula>R6&lt;T6</formula>
    </cfRule>
    <cfRule type="expression" dxfId="31" priority="12">
      <formula>R6&gt;T6</formula>
    </cfRule>
  </conditionalFormatting>
  <conditionalFormatting sqref="R1:R1048576 T1:T1048576">
    <cfRule type="dataBar" priority="8">
      <dataBar>
        <cfvo type="min"/>
        <cfvo type="max"/>
        <color theme="5" tint="0.79998168889431442"/>
      </dataBar>
      <extLst>
        <ext xmlns:x14="http://schemas.microsoft.com/office/spreadsheetml/2009/9/main" uri="{B025F937-C7B1-47D3-B67F-A62EFF666E3E}">
          <x14:id>{0B65D832-0A92-48FA-8C28-5E585C1B1C2C}</x14:id>
        </ext>
      </extLst>
    </cfRule>
  </conditionalFormatting>
  <conditionalFormatting sqref="C1:C1048576">
    <cfRule type="containsText" dxfId="30" priority="6" operator="containsText" text="No">
      <formula>NOT(ISERROR(SEARCH("No",C1)))</formula>
    </cfRule>
    <cfRule type="containsText" dxfId="29" priority="7" operator="containsText" text="Yes">
      <formula>NOT(ISERROR(SEARCH("Yes",C1)))</formula>
    </cfRule>
  </conditionalFormatting>
  <conditionalFormatting sqref="E1:E2">
    <cfRule type="dataBar" priority="4">
      <dataBar>
        <cfvo type="min"/>
        <cfvo type="max"/>
        <color rgb="FF63C384"/>
      </dataBar>
      <extLst>
        <ext xmlns:x14="http://schemas.microsoft.com/office/spreadsheetml/2009/9/main" uri="{B025F937-C7B1-47D3-B67F-A62EFF666E3E}">
          <x14:id>{2B23E710-019D-477D-A260-29CC67E0B0E8}</x14:id>
        </ext>
      </extLst>
    </cfRule>
  </conditionalFormatting>
  <conditionalFormatting sqref="M1:M2 M4:M1048576">
    <cfRule type="dataBar" priority="3">
      <dataBar>
        <cfvo type="min"/>
        <cfvo type="max"/>
        <color rgb="FF63C384"/>
      </dataBar>
      <extLst>
        <ext xmlns:x14="http://schemas.microsoft.com/office/spreadsheetml/2009/9/main" uri="{B025F937-C7B1-47D3-B67F-A62EFF666E3E}">
          <x14:id>{7D63240A-2484-4A74-8EE0-031536A0116D}</x14:id>
        </ext>
      </extLst>
    </cfRule>
  </conditionalFormatting>
  <conditionalFormatting sqref="L4:P4">
    <cfRule type="colorScale" priority="2">
      <colorScale>
        <cfvo type="min"/>
        <cfvo type="percentile" val="50"/>
        <cfvo type="max"/>
        <color rgb="FFF8696B"/>
        <color rgb="FFFFEB84"/>
        <color rgb="FF63BE7B"/>
      </colorScale>
    </cfRule>
  </conditionalFormatting>
  <conditionalFormatting sqref="Q4">
    <cfRule type="cellIs" dxfId="28" priority="1" operator="equal">
      <formula>1</formula>
    </cfRule>
  </conditionalFormatting>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dataBar" id="{3F8C8D5A-046E-4095-A237-1552A8050D8B}">
            <x14:dataBar minLength="0" maxLength="100" gradient="0">
              <x14:cfvo type="autoMin"/>
              <x14:cfvo type="autoMax"/>
              <x14:negativeFillColor rgb="FFFF0000"/>
              <x14:axisColor rgb="FF000000"/>
            </x14:dataBar>
          </x14:cfRule>
          <xm:sqref>D6:D644</xm:sqref>
        </x14:conditionalFormatting>
        <x14:conditionalFormatting xmlns:xm="http://schemas.microsoft.com/office/excel/2006/main">
          <x14:cfRule type="dataBar" id="{0B65D832-0A92-48FA-8C28-5E585C1B1C2C}">
            <x14:dataBar minLength="0" maxLength="100" border="1" negativeBarBorderColorSameAsPositive="0">
              <x14:cfvo type="autoMin"/>
              <x14:cfvo type="autoMax"/>
              <x14:borderColor rgb="FF63C384"/>
              <x14:negativeFillColor rgb="FFFF0000"/>
              <x14:negativeBorderColor rgb="FFFF0000"/>
              <x14:axisColor rgb="FF000000"/>
            </x14:dataBar>
          </x14:cfRule>
          <xm:sqref>R1:R1048576 T1:T1048576</xm:sqref>
        </x14:conditionalFormatting>
        <x14:conditionalFormatting xmlns:xm="http://schemas.microsoft.com/office/excel/2006/main">
          <x14:cfRule type="dataBar" id="{2B23E710-019D-477D-A260-29CC67E0B0E8}">
            <x14:dataBar minLength="0" maxLength="100" border="1" negativeBarBorderColorSameAsPositive="0">
              <x14:cfvo type="autoMin"/>
              <x14:cfvo type="autoMax"/>
              <x14:borderColor rgb="FF63C384"/>
              <x14:negativeFillColor rgb="FFFF0000"/>
              <x14:negativeBorderColor rgb="FFFF0000"/>
              <x14:axisColor rgb="FF000000"/>
            </x14:dataBar>
          </x14:cfRule>
          <xm:sqref>E1:E2</xm:sqref>
        </x14:conditionalFormatting>
        <x14:conditionalFormatting xmlns:xm="http://schemas.microsoft.com/office/excel/2006/main">
          <x14:cfRule type="dataBar" id="{7D63240A-2484-4A74-8EE0-031536A0116D}">
            <x14:dataBar minLength="0" maxLength="100" border="1" negativeBarBorderColorSameAsPositive="0">
              <x14:cfvo type="autoMin"/>
              <x14:cfvo type="autoMax"/>
              <x14:borderColor rgb="FF63C384"/>
              <x14:negativeFillColor rgb="FFFF0000"/>
              <x14:negativeBorderColor rgb="FFFF0000"/>
              <x14:axisColor rgb="FF000000"/>
            </x14:dataBar>
          </x14:cfRule>
          <xm:sqref>M1:M2 M4:M1048576</xm:sqref>
        </x14:conditionalFormatting>
      </x14:conditionalFormattings>
    </ex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K513"/>
  <sheetViews>
    <sheetView showGridLines="0" zoomScale="130" zoomScaleNormal="130" zoomScaleSheetLayoutView="142" workbookViewId="0">
      <pane ySplit="1" topLeftCell="A226" activePane="bottomLeft" state="frozen"/>
      <selection pane="bottomLeft" activeCell="G237" sqref="G237"/>
    </sheetView>
  </sheetViews>
  <sheetFormatPr defaultRowHeight="15" x14ac:dyDescent="0.25"/>
  <cols>
    <col min="1" max="1" width="9" customWidth="1"/>
    <col min="2" max="2" width="7.5703125" style="5" customWidth="1"/>
    <col min="3" max="3" width="7.140625" style="5" customWidth="1"/>
    <col min="4" max="4" width="17.140625" style="38" customWidth="1"/>
    <col min="5" max="5" width="21.28515625" style="5" customWidth="1"/>
    <col min="6" max="6" width="8.5703125" style="48" customWidth="1"/>
    <col min="7" max="7" width="12.7109375" style="5" customWidth="1"/>
    <col min="8" max="8" width="21.140625" style="5" bestFit="1" customWidth="1"/>
    <col min="9" max="9" width="8.42578125" style="49" customWidth="1"/>
    <col min="10" max="10" width="13.42578125" bestFit="1" customWidth="1"/>
    <col min="11" max="11" width="12.28515625" customWidth="1"/>
  </cols>
  <sheetData>
    <row r="1" spans="1:11" ht="42.75" x14ac:dyDescent="0.25">
      <c r="A1" s="10" t="s">
        <v>45</v>
      </c>
      <c r="B1" s="2" t="s">
        <v>0</v>
      </c>
      <c r="C1" s="3" t="s">
        <v>1</v>
      </c>
      <c r="D1" s="3" t="s">
        <v>37</v>
      </c>
      <c r="E1" s="4" t="s">
        <v>40</v>
      </c>
      <c r="F1" s="47" t="s">
        <v>81</v>
      </c>
      <c r="G1" s="3" t="s">
        <v>41</v>
      </c>
      <c r="H1" s="3" t="s">
        <v>42</v>
      </c>
      <c r="I1" s="47" t="s">
        <v>82</v>
      </c>
      <c r="J1" s="3" t="s">
        <v>2</v>
      </c>
      <c r="K1" s="62" t="s">
        <v>87</v>
      </c>
    </row>
    <row r="2" spans="1:11" x14ac:dyDescent="0.25">
      <c r="A2" s="11" t="str">
        <f t="shared" ref="A2:A65" si="0">B2&amp;E2</f>
        <v>1Kansas City Chiefs</v>
      </c>
      <c r="B2" s="50">
        <v>1</v>
      </c>
      <c r="C2" s="51" t="s">
        <v>3</v>
      </c>
      <c r="D2" s="52">
        <v>42985</v>
      </c>
      <c r="E2" s="51" t="s">
        <v>14</v>
      </c>
      <c r="F2" s="55">
        <v>42</v>
      </c>
      <c r="G2" s="51" t="s">
        <v>38</v>
      </c>
      <c r="H2" s="53" t="s">
        <v>15</v>
      </c>
      <c r="I2" s="56">
        <v>27</v>
      </c>
      <c r="J2" s="54">
        <v>0.85416666666666663</v>
      </c>
      <c r="K2" t="str">
        <f t="shared" ref="K2:K65" si="1">IF(AND(F2=0,I2=0),"",IF(F2&gt;I2,B2&amp;E2,IF(F2&lt;I2,B2&amp;H2,"Tie")))</f>
        <v>1Kansas City Chiefs</v>
      </c>
    </row>
    <row r="3" spans="1:11" x14ac:dyDescent="0.25">
      <c r="A3" s="11" t="str">
        <f t="shared" si="0"/>
        <v>1New York Jets</v>
      </c>
      <c r="B3" s="50">
        <v>1</v>
      </c>
      <c r="C3" s="51" t="s">
        <v>6</v>
      </c>
      <c r="D3" s="52">
        <v>42988</v>
      </c>
      <c r="E3" s="51" t="s">
        <v>18</v>
      </c>
      <c r="F3" s="55">
        <v>12</v>
      </c>
      <c r="G3" s="51" t="s">
        <v>38</v>
      </c>
      <c r="H3" s="53" t="s">
        <v>9</v>
      </c>
      <c r="I3" s="56">
        <v>21</v>
      </c>
      <c r="J3" s="54">
        <v>0.54166666666666663</v>
      </c>
      <c r="K3" t="str">
        <f t="shared" si="1"/>
        <v>1Buffalo Bills</v>
      </c>
    </row>
    <row r="4" spans="1:11" x14ac:dyDescent="0.25">
      <c r="A4" s="11" t="str">
        <f t="shared" si="0"/>
        <v>1Atlanta Falcons</v>
      </c>
      <c r="B4" s="50">
        <v>1</v>
      </c>
      <c r="C4" s="51" t="s">
        <v>6</v>
      </c>
      <c r="D4" s="52">
        <v>42988</v>
      </c>
      <c r="E4" s="51" t="s">
        <v>8</v>
      </c>
      <c r="F4" s="55">
        <v>23</v>
      </c>
      <c r="G4" s="51" t="s">
        <v>38</v>
      </c>
      <c r="H4" s="53" t="s">
        <v>10</v>
      </c>
      <c r="I4" s="56">
        <v>17</v>
      </c>
      <c r="J4" s="54">
        <v>0.54166666666666663</v>
      </c>
      <c r="K4" t="str">
        <f t="shared" si="1"/>
        <v>1Atlanta Falcons</v>
      </c>
    </row>
    <row r="5" spans="1:11" x14ac:dyDescent="0.25">
      <c r="A5" s="11" t="str">
        <f t="shared" si="0"/>
        <v>1Baltimore Ravens</v>
      </c>
      <c r="B5" s="50">
        <v>1</v>
      </c>
      <c r="C5" s="51" t="s">
        <v>6</v>
      </c>
      <c r="D5" s="52">
        <v>42988</v>
      </c>
      <c r="E5" s="51" t="s">
        <v>25</v>
      </c>
      <c r="F5" s="55">
        <v>20</v>
      </c>
      <c r="G5" s="51" t="s">
        <v>38</v>
      </c>
      <c r="H5" s="53" t="s">
        <v>24</v>
      </c>
      <c r="I5" s="56">
        <v>0</v>
      </c>
      <c r="J5" s="54">
        <v>0.54166666666666663</v>
      </c>
      <c r="K5" t="str">
        <f t="shared" si="1"/>
        <v>1Baltimore Ravens</v>
      </c>
    </row>
    <row r="6" spans="1:11" x14ac:dyDescent="0.25">
      <c r="A6" s="11" t="str">
        <f t="shared" si="0"/>
        <v>1Pittsburgh Steelers</v>
      </c>
      <c r="B6" s="50">
        <v>1</v>
      </c>
      <c r="C6" s="51" t="s">
        <v>6</v>
      </c>
      <c r="D6" s="52">
        <v>42988</v>
      </c>
      <c r="E6" s="51" t="s">
        <v>22</v>
      </c>
      <c r="F6" s="55">
        <v>21</v>
      </c>
      <c r="G6" s="51" t="s">
        <v>38</v>
      </c>
      <c r="H6" s="53" t="s">
        <v>21</v>
      </c>
      <c r="I6" s="56">
        <v>18</v>
      </c>
      <c r="J6" s="54">
        <v>0.54166666666666663</v>
      </c>
      <c r="K6" t="str">
        <f t="shared" si="1"/>
        <v>1Pittsburgh Steelers</v>
      </c>
    </row>
    <row r="7" spans="1:11" x14ac:dyDescent="0.25">
      <c r="A7" s="11" t="str">
        <f t="shared" si="0"/>
        <v>1Arizona Cardinals</v>
      </c>
      <c r="B7" s="50">
        <v>1</v>
      </c>
      <c r="C7" s="51" t="s">
        <v>6</v>
      </c>
      <c r="D7" s="52">
        <v>42988</v>
      </c>
      <c r="E7" s="51" t="s">
        <v>33</v>
      </c>
      <c r="F7" s="55">
        <v>23</v>
      </c>
      <c r="G7" s="51" t="s">
        <v>38</v>
      </c>
      <c r="H7" s="53" t="s">
        <v>35</v>
      </c>
      <c r="I7" s="56">
        <v>35</v>
      </c>
      <c r="J7" s="54">
        <v>0.54166666666666663</v>
      </c>
      <c r="K7" t="str">
        <f t="shared" si="1"/>
        <v>1Detroit Lions</v>
      </c>
    </row>
    <row r="8" spans="1:11" x14ac:dyDescent="0.25">
      <c r="A8" s="11" t="str">
        <f t="shared" si="0"/>
        <v>1Jacksonville Jaguars</v>
      </c>
      <c r="B8" s="50">
        <v>1</v>
      </c>
      <c r="C8" s="51" t="s">
        <v>6</v>
      </c>
      <c r="D8" s="52">
        <v>42988</v>
      </c>
      <c r="E8" s="51" t="s">
        <v>19</v>
      </c>
      <c r="F8" s="55">
        <v>29</v>
      </c>
      <c r="G8" s="51" t="s">
        <v>38</v>
      </c>
      <c r="H8" s="53" t="s">
        <v>12</v>
      </c>
      <c r="I8" s="56">
        <v>7</v>
      </c>
      <c r="J8" s="54">
        <v>0.54166666666666663</v>
      </c>
      <c r="K8" t="str">
        <f t="shared" si="1"/>
        <v>1Jacksonville Jaguars</v>
      </c>
    </row>
    <row r="9" spans="1:11" x14ac:dyDescent="0.25">
      <c r="A9" s="11" t="str">
        <f t="shared" si="0"/>
        <v>1Oakland Raiders</v>
      </c>
      <c r="B9" s="50">
        <v>1</v>
      </c>
      <c r="C9" s="51" t="s">
        <v>6</v>
      </c>
      <c r="D9" s="52">
        <v>42988</v>
      </c>
      <c r="E9" s="51" t="s">
        <v>17</v>
      </c>
      <c r="F9" s="55">
        <v>26</v>
      </c>
      <c r="G9" s="51" t="s">
        <v>38</v>
      </c>
      <c r="H9" s="53" t="s">
        <v>13</v>
      </c>
      <c r="I9" s="56">
        <v>16</v>
      </c>
      <c r="J9" s="54">
        <v>0.54166666666666663</v>
      </c>
      <c r="K9" t="str">
        <f t="shared" si="1"/>
        <v>1Oakland Raiders</v>
      </c>
    </row>
    <row r="10" spans="1:11" x14ac:dyDescent="0.25">
      <c r="A10" s="11" t="str">
        <f t="shared" si="0"/>
        <v>1Philadelphia Eagles</v>
      </c>
      <c r="B10" s="50">
        <v>1</v>
      </c>
      <c r="C10" s="51" t="s">
        <v>6</v>
      </c>
      <c r="D10" s="52">
        <v>42988</v>
      </c>
      <c r="E10" s="51" t="s">
        <v>20</v>
      </c>
      <c r="F10" s="55">
        <v>30</v>
      </c>
      <c r="G10" s="51" t="s">
        <v>38</v>
      </c>
      <c r="H10" s="53" t="s">
        <v>11</v>
      </c>
      <c r="I10" s="56">
        <v>17</v>
      </c>
      <c r="J10" s="54">
        <v>0.54166666666666663</v>
      </c>
      <c r="K10" t="str">
        <f t="shared" si="1"/>
        <v>1Philadelphia Eagles</v>
      </c>
    </row>
    <row r="11" spans="1:11" x14ac:dyDescent="0.25">
      <c r="A11" s="11" t="str">
        <f t="shared" si="0"/>
        <v>1Indianapolis Colts</v>
      </c>
      <c r="B11" s="50">
        <v>1</v>
      </c>
      <c r="C11" s="51" t="s">
        <v>6</v>
      </c>
      <c r="D11" s="52">
        <v>42988</v>
      </c>
      <c r="E11" s="51" t="s">
        <v>30</v>
      </c>
      <c r="F11" s="55">
        <v>9</v>
      </c>
      <c r="G11" s="51" t="s">
        <v>38</v>
      </c>
      <c r="H11" s="53" t="s">
        <v>71</v>
      </c>
      <c r="I11" s="56">
        <v>46</v>
      </c>
      <c r="J11" s="54">
        <v>0.67013888888888884</v>
      </c>
      <c r="K11" t="str">
        <f t="shared" si="1"/>
        <v>1Los Angeles Rams</v>
      </c>
    </row>
    <row r="12" spans="1:11" x14ac:dyDescent="0.25">
      <c r="A12" s="11" t="str">
        <f t="shared" si="0"/>
        <v>1Seattle Seahawks</v>
      </c>
      <c r="B12" s="50">
        <v>1</v>
      </c>
      <c r="C12" s="51" t="s">
        <v>6</v>
      </c>
      <c r="D12" s="52">
        <v>42988</v>
      </c>
      <c r="E12" s="51" t="s">
        <v>5</v>
      </c>
      <c r="F12" s="55">
        <v>9</v>
      </c>
      <c r="G12" s="51" t="s">
        <v>38</v>
      </c>
      <c r="H12" s="53" t="s">
        <v>4</v>
      </c>
      <c r="I12" s="56">
        <v>17</v>
      </c>
      <c r="J12" s="54">
        <v>0.68402777777777779</v>
      </c>
      <c r="K12" t="str">
        <f t="shared" si="1"/>
        <v>1Green Bay Packers</v>
      </c>
    </row>
    <row r="13" spans="1:11" x14ac:dyDescent="0.25">
      <c r="A13" s="11" t="str">
        <f t="shared" si="0"/>
        <v>1Carolina Panthers</v>
      </c>
      <c r="B13" s="50">
        <v>1</v>
      </c>
      <c r="C13" s="51" t="s">
        <v>6</v>
      </c>
      <c r="D13" s="52">
        <v>42988</v>
      </c>
      <c r="E13" s="51" t="s">
        <v>28</v>
      </c>
      <c r="F13" s="55">
        <v>23</v>
      </c>
      <c r="G13" s="51" t="s">
        <v>38</v>
      </c>
      <c r="H13" s="53" t="s">
        <v>26</v>
      </c>
      <c r="I13" s="56">
        <v>3</v>
      </c>
      <c r="J13" s="54">
        <v>0.68402777777777779</v>
      </c>
      <c r="K13" t="str">
        <f t="shared" si="1"/>
        <v>1Carolina Panthers</v>
      </c>
    </row>
    <row r="14" spans="1:11" x14ac:dyDescent="0.25">
      <c r="A14" s="11" t="str">
        <f t="shared" si="0"/>
        <v>1New York Giants</v>
      </c>
      <c r="B14" s="50">
        <v>1</v>
      </c>
      <c r="C14" s="51" t="s">
        <v>6</v>
      </c>
      <c r="D14" s="52">
        <v>42988</v>
      </c>
      <c r="E14" s="51" t="s">
        <v>34</v>
      </c>
      <c r="F14" s="55">
        <v>3</v>
      </c>
      <c r="G14" s="51" t="s">
        <v>38</v>
      </c>
      <c r="H14" s="53" t="s">
        <v>27</v>
      </c>
      <c r="I14" s="56">
        <v>19</v>
      </c>
      <c r="J14" s="54">
        <v>0.85416666666666663</v>
      </c>
      <c r="K14" t="str">
        <f t="shared" si="1"/>
        <v>1Dallas Cowboys</v>
      </c>
    </row>
    <row r="15" spans="1:11" x14ac:dyDescent="0.25">
      <c r="A15" s="11" t="str">
        <f t="shared" si="0"/>
        <v>1New Orleans Saints</v>
      </c>
      <c r="B15" s="50">
        <v>1</v>
      </c>
      <c r="C15" s="51" t="s">
        <v>32</v>
      </c>
      <c r="D15" s="52">
        <v>42989</v>
      </c>
      <c r="E15" s="51" t="s">
        <v>7</v>
      </c>
      <c r="F15" s="55">
        <v>19</v>
      </c>
      <c r="G15" s="51" t="s">
        <v>38</v>
      </c>
      <c r="H15" s="53" t="s">
        <v>23</v>
      </c>
      <c r="I15" s="56">
        <v>29</v>
      </c>
      <c r="J15" s="54">
        <v>0.79861111111111116</v>
      </c>
      <c r="K15" t="str">
        <f t="shared" si="1"/>
        <v>1Minnesota Vikings</v>
      </c>
    </row>
    <row r="16" spans="1:11" x14ac:dyDescent="0.25">
      <c r="A16" s="11" t="str">
        <f t="shared" si="0"/>
        <v>1Los Angeles Chargers</v>
      </c>
      <c r="B16" s="50">
        <v>1</v>
      </c>
      <c r="C16" s="51" t="s">
        <v>32</v>
      </c>
      <c r="D16" s="52">
        <v>42989</v>
      </c>
      <c r="E16" s="51" t="s">
        <v>80</v>
      </c>
      <c r="F16" s="55">
        <v>21</v>
      </c>
      <c r="G16" s="51" t="s">
        <v>38</v>
      </c>
      <c r="H16" s="53" t="s">
        <v>31</v>
      </c>
      <c r="I16" s="56">
        <v>24</v>
      </c>
      <c r="J16" s="54">
        <v>0.93055555555555558</v>
      </c>
      <c r="K16" t="str">
        <f t="shared" si="1"/>
        <v>1Denver Broncos</v>
      </c>
    </row>
    <row r="17" spans="1:11" x14ac:dyDescent="0.25">
      <c r="A17" s="11" t="str">
        <f t="shared" si="0"/>
        <v>2Houston Texans</v>
      </c>
      <c r="B17" s="50">
        <v>2</v>
      </c>
      <c r="C17" s="51" t="s">
        <v>3</v>
      </c>
      <c r="D17" s="52">
        <v>42992</v>
      </c>
      <c r="E17" s="51" t="s">
        <v>12</v>
      </c>
      <c r="F17" s="55">
        <v>13</v>
      </c>
      <c r="G17" s="51" t="s">
        <v>38</v>
      </c>
      <c r="H17" s="53" t="s">
        <v>24</v>
      </c>
      <c r="I17" s="56">
        <v>9</v>
      </c>
      <c r="J17" s="54">
        <v>0.85069444444444442</v>
      </c>
      <c r="K17" t="str">
        <f t="shared" si="1"/>
        <v>2Houston Texans</v>
      </c>
    </row>
    <row r="18" spans="1:11" x14ac:dyDescent="0.25">
      <c r="A18" s="11" t="str">
        <f t="shared" si="0"/>
        <v>2Buffalo Bills</v>
      </c>
      <c r="B18" s="50">
        <v>2</v>
      </c>
      <c r="C18" s="51" t="s">
        <v>6</v>
      </c>
      <c r="D18" s="52">
        <v>42995</v>
      </c>
      <c r="E18" s="51" t="s">
        <v>9</v>
      </c>
      <c r="F18" s="55">
        <v>3</v>
      </c>
      <c r="G18" s="51" t="s">
        <v>38</v>
      </c>
      <c r="H18" s="53" t="s">
        <v>28</v>
      </c>
      <c r="I18" s="56">
        <v>9</v>
      </c>
      <c r="J18" s="54">
        <v>0.54166666666666663</v>
      </c>
      <c r="K18" t="str">
        <f t="shared" si="1"/>
        <v>2Carolina Panthers</v>
      </c>
    </row>
    <row r="19" spans="1:11" x14ac:dyDescent="0.25">
      <c r="A19" s="11" t="str">
        <f t="shared" si="0"/>
        <v>2Arizona Cardinals</v>
      </c>
      <c r="B19" s="50">
        <v>2</v>
      </c>
      <c r="C19" s="51" t="s">
        <v>6</v>
      </c>
      <c r="D19" s="52">
        <v>42995</v>
      </c>
      <c r="E19" s="51" t="s">
        <v>33</v>
      </c>
      <c r="F19" s="55">
        <v>16</v>
      </c>
      <c r="G19" s="51" t="s">
        <v>38</v>
      </c>
      <c r="H19" s="53" t="s">
        <v>30</v>
      </c>
      <c r="I19" s="56">
        <v>13</v>
      </c>
      <c r="J19" s="54">
        <v>0.54166666666666663</v>
      </c>
      <c r="K19" t="str">
        <f t="shared" si="1"/>
        <v>2Arizona Cardinals</v>
      </c>
    </row>
    <row r="20" spans="1:11" x14ac:dyDescent="0.25">
      <c r="A20" s="11" t="str">
        <f t="shared" si="0"/>
        <v>2Tennessee Titans</v>
      </c>
      <c r="B20" s="50">
        <v>2</v>
      </c>
      <c r="C20" s="51" t="s">
        <v>6</v>
      </c>
      <c r="D20" s="52">
        <v>42995</v>
      </c>
      <c r="E20" s="51" t="s">
        <v>13</v>
      </c>
      <c r="F20" s="55">
        <v>37</v>
      </c>
      <c r="G20" s="51" t="s">
        <v>38</v>
      </c>
      <c r="H20" s="53" t="s">
        <v>19</v>
      </c>
      <c r="I20" s="56">
        <v>16</v>
      </c>
      <c r="J20" s="54">
        <v>0.54166666666666663</v>
      </c>
      <c r="K20" t="str">
        <f t="shared" si="1"/>
        <v>2Tennessee Titans</v>
      </c>
    </row>
    <row r="21" spans="1:11" x14ac:dyDescent="0.25">
      <c r="A21" s="11" t="str">
        <f t="shared" si="0"/>
        <v>2Philadelphia Eagles</v>
      </c>
      <c r="B21" s="50">
        <v>2</v>
      </c>
      <c r="C21" s="51" t="s">
        <v>6</v>
      </c>
      <c r="D21" s="52">
        <v>42995</v>
      </c>
      <c r="E21" s="51" t="s">
        <v>20</v>
      </c>
      <c r="F21" s="55">
        <v>20</v>
      </c>
      <c r="G21" s="51" t="s">
        <v>38</v>
      </c>
      <c r="H21" s="53" t="s">
        <v>14</v>
      </c>
      <c r="I21" s="56">
        <v>27</v>
      </c>
      <c r="J21" s="54">
        <v>0.54166666666666663</v>
      </c>
      <c r="K21" t="str">
        <f t="shared" si="1"/>
        <v>2Kansas City Chiefs</v>
      </c>
    </row>
    <row r="22" spans="1:11" x14ac:dyDescent="0.25">
      <c r="A22" s="11" t="str">
        <f t="shared" si="0"/>
        <v>2New England Patriots</v>
      </c>
      <c r="B22" s="50">
        <v>2</v>
      </c>
      <c r="C22" s="51" t="s">
        <v>6</v>
      </c>
      <c r="D22" s="52">
        <v>42995</v>
      </c>
      <c r="E22" s="51" t="s">
        <v>15</v>
      </c>
      <c r="F22" s="55">
        <v>36</v>
      </c>
      <c r="G22" s="51" t="s">
        <v>38</v>
      </c>
      <c r="H22" s="53" t="s">
        <v>7</v>
      </c>
      <c r="I22" s="56">
        <v>20</v>
      </c>
      <c r="J22" s="54">
        <v>0.54166666666666663</v>
      </c>
      <c r="K22" t="str">
        <f t="shared" si="1"/>
        <v>2New England Patriots</v>
      </c>
    </row>
    <row r="23" spans="1:11" x14ac:dyDescent="0.25">
      <c r="A23" s="11" t="str">
        <f t="shared" si="0"/>
        <v>2Minnesota Vikings</v>
      </c>
      <c r="B23" s="50">
        <v>2</v>
      </c>
      <c r="C23" s="51" t="s">
        <v>6</v>
      </c>
      <c r="D23" s="52">
        <v>42995</v>
      </c>
      <c r="E23" s="51" t="s">
        <v>23</v>
      </c>
      <c r="F23" s="55">
        <v>9</v>
      </c>
      <c r="G23" s="51" t="s">
        <v>38</v>
      </c>
      <c r="H23" s="53" t="s">
        <v>22</v>
      </c>
      <c r="I23" s="56">
        <v>26</v>
      </c>
      <c r="J23" s="54">
        <v>0.54166666666666663</v>
      </c>
      <c r="K23" t="str">
        <f t="shared" si="1"/>
        <v>2Pittsburgh Steelers</v>
      </c>
    </row>
    <row r="24" spans="1:11" x14ac:dyDescent="0.25">
      <c r="A24" s="11" t="str">
        <f t="shared" si="0"/>
        <v>2Cleveland Browns</v>
      </c>
      <c r="B24" s="50">
        <v>2</v>
      </c>
      <c r="C24" s="51" t="s">
        <v>6</v>
      </c>
      <c r="D24" s="52">
        <v>42995</v>
      </c>
      <c r="E24" s="51" t="s">
        <v>21</v>
      </c>
      <c r="F24" s="55">
        <v>10</v>
      </c>
      <c r="G24" s="51" t="s">
        <v>38</v>
      </c>
      <c r="H24" s="53" t="s">
        <v>25</v>
      </c>
      <c r="I24" s="56">
        <v>24</v>
      </c>
      <c r="J24" s="54">
        <v>0.54166666666666663</v>
      </c>
      <c r="K24" t="str">
        <f t="shared" si="1"/>
        <v>2Baltimore Ravens</v>
      </c>
    </row>
    <row r="25" spans="1:11" x14ac:dyDescent="0.25">
      <c r="A25" s="11" t="str">
        <f t="shared" si="0"/>
        <v>2Chicago Bears</v>
      </c>
      <c r="B25" s="50">
        <v>2</v>
      </c>
      <c r="C25" s="51" t="s">
        <v>6</v>
      </c>
      <c r="D25" s="52">
        <v>42995</v>
      </c>
      <c r="E25" s="51" t="s">
        <v>10</v>
      </c>
      <c r="F25" s="55">
        <v>7</v>
      </c>
      <c r="G25" s="51" t="s">
        <v>38</v>
      </c>
      <c r="H25" s="53" t="s">
        <v>29</v>
      </c>
      <c r="I25" s="56">
        <v>29</v>
      </c>
      <c r="J25" s="54">
        <v>0.54166666666666663</v>
      </c>
      <c r="K25" t="str">
        <f t="shared" si="1"/>
        <v>2Tampa Bay Buccaneers</v>
      </c>
    </row>
    <row r="26" spans="1:11" x14ac:dyDescent="0.25">
      <c r="A26" s="11" t="str">
        <f t="shared" si="0"/>
        <v>2New York Jets</v>
      </c>
      <c r="B26" s="50">
        <v>2</v>
      </c>
      <c r="C26" s="51" t="s">
        <v>6</v>
      </c>
      <c r="D26" s="52">
        <v>42995</v>
      </c>
      <c r="E26" s="51" t="s">
        <v>18</v>
      </c>
      <c r="F26" s="55">
        <v>20</v>
      </c>
      <c r="G26" s="51" t="s">
        <v>38</v>
      </c>
      <c r="H26" s="53" t="s">
        <v>17</v>
      </c>
      <c r="I26" s="56">
        <v>45</v>
      </c>
      <c r="J26" s="54">
        <v>0.67013888888888884</v>
      </c>
      <c r="K26" t="str">
        <f t="shared" si="1"/>
        <v>2Oakland Raiders</v>
      </c>
    </row>
    <row r="27" spans="1:11" x14ac:dyDescent="0.25">
      <c r="A27" s="11" t="str">
        <f t="shared" si="0"/>
        <v>2Miami Dolphins</v>
      </c>
      <c r="B27" s="50">
        <v>2</v>
      </c>
      <c r="C27" s="51" t="s">
        <v>6</v>
      </c>
      <c r="D27" s="52">
        <v>42995</v>
      </c>
      <c r="E27" s="51" t="s">
        <v>16</v>
      </c>
      <c r="F27" s="55">
        <v>19</v>
      </c>
      <c r="G27" s="51" t="s">
        <v>38</v>
      </c>
      <c r="H27" s="53" t="s">
        <v>80</v>
      </c>
      <c r="I27" s="56">
        <v>17</v>
      </c>
      <c r="J27" s="54">
        <v>0.67013888888888884</v>
      </c>
      <c r="K27" t="str">
        <f t="shared" si="1"/>
        <v>2Miami Dolphins</v>
      </c>
    </row>
    <row r="28" spans="1:11" x14ac:dyDescent="0.25">
      <c r="A28" s="11" t="str">
        <f t="shared" si="0"/>
        <v>2Dallas Cowboys</v>
      </c>
      <c r="B28" s="50">
        <v>2</v>
      </c>
      <c r="C28" s="51" t="s">
        <v>6</v>
      </c>
      <c r="D28" s="52">
        <v>42995</v>
      </c>
      <c r="E28" s="51" t="s">
        <v>27</v>
      </c>
      <c r="F28" s="55">
        <v>17</v>
      </c>
      <c r="G28" s="51" t="s">
        <v>38</v>
      </c>
      <c r="H28" s="53" t="s">
        <v>31</v>
      </c>
      <c r="I28" s="56">
        <v>42</v>
      </c>
      <c r="J28" s="54">
        <v>0.68402777777777779</v>
      </c>
      <c r="K28" t="str">
        <f t="shared" si="1"/>
        <v>2Denver Broncos</v>
      </c>
    </row>
    <row r="29" spans="1:11" x14ac:dyDescent="0.25">
      <c r="A29" s="11" t="str">
        <f t="shared" si="0"/>
        <v>2Washington Redskins</v>
      </c>
      <c r="B29" s="50">
        <v>2</v>
      </c>
      <c r="C29" s="51" t="s">
        <v>6</v>
      </c>
      <c r="D29" s="52">
        <v>42995</v>
      </c>
      <c r="E29" s="51" t="s">
        <v>11</v>
      </c>
      <c r="F29" s="55">
        <v>27</v>
      </c>
      <c r="G29" s="51" t="s">
        <v>38</v>
      </c>
      <c r="H29" s="53" t="s">
        <v>71</v>
      </c>
      <c r="I29" s="56">
        <v>20</v>
      </c>
      <c r="J29" s="54">
        <v>0.68402777777777779</v>
      </c>
      <c r="K29" t="str">
        <f t="shared" si="1"/>
        <v>2Washington Redskins</v>
      </c>
    </row>
    <row r="30" spans="1:11" x14ac:dyDescent="0.25">
      <c r="A30" s="11" t="str">
        <f t="shared" si="0"/>
        <v>2San Francisco 49ers</v>
      </c>
      <c r="B30" s="50">
        <v>2</v>
      </c>
      <c r="C30" s="51" t="s">
        <v>6</v>
      </c>
      <c r="D30" s="52">
        <v>42995</v>
      </c>
      <c r="E30" s="51" t="s">
        <v>26</v>
      </c>
      <c r="F30" s="55">
        <v>9</v>
      </c>
      <c r="G30" s="51" t="s">
        <v>38</v>
      </c>
      <c r="H30" s="53" t="s">
        <v>5</v>
      </c>
      <c r="I30" s="56">
        <v>12</v>
      </c>
      <c r="J30" s="54">
        <v>0.68402777777777779</v>
      </c>
      <c r="K30" t="str">
        <f t="shared" si="1"/>
        <v>2Seattle Seahawks</v>
      </c>
    </row>
    <row r="31" spans="1:11" x14ac:dyDescent="0.25">
      <c r="A31" s="11" t="str">
        <f t="shared" si="0"/>
        <v>2Green Bay Packers</v>
      </c>
      <c r="B31" s="50">
        <v>2</v>
      </c>
      <c r="C31" s="51" t="s">
        <v>6</v>
      </c>
      <c r="D31" s="52">
        <v>42995</v>
      </c>
      <c r="E31" s="51" t="s">
        <v>4</v>
      </c>
      <c r="F31" s="55">
        <v>23</v>
      </c>
      <c r="G31" s="51" t="s">
        <v>38</v>
      </c>
      <c r="H31" s="53" t="s">
        <v>8</v>
      </c>
      <c r="I31" s="56">
        <v>34</v>
      </c>
      <c r="J31" s="54">
        <v>0.85416666666666663</v>
      </c>
      <c r="K31" t="str">
        <f t="shared" si="1"/>
        <v>2Atlanta Falcons</v>
      </c>
    </row>
    <row r="32" spans="1:11" x14ac:dyDescent="0.25">
      <c r="A32" s="11" t="str">
        <f t="shared" si="0"/>
        <v>2Detroit Lions</v>
      </c>
      <c r="B32" s="50">
        <v>2</v>
      </c>
      <c r="C32" s="51" t="s">
        <v>32</v>
      </c>
      <c r="D32" s="52">
        <v>42996</v>
      </c>
      <c r="E32" s="51" t="s">
        <v>35</v>
      </c>
      <c r="F32" s="55">
        <v>24</v>
      </c>
      <c r="G32" s="51" t="s">
        <v>38</v>
      </c>
      <c r="H32" s="53" t="s">
        <v>34</v>
      </c>
      <c r="I32" s="56">
        <v>10</v>
      </c>
      <c r="J32" s="54">
        <v>0.85416666666666663</v>
      </c>
      <c r="K32" t="str">
        <f t="shared" si="1"/>
        <v>2Detroit Lions</v>
      </c>
    </row>
    <row r="33" spans="1:11" x14ac:dyDescent="0.25">
      <c r="A33" s="11" t="str">
        <f t="shared" si="0"/>
        <v>3Los Angeles Rams</v>
      </c>
      <c r="B33" s="50">
        <v>3</v>
      </c>
      <c r="C33" s="51" t="s">
        <v>3</v>
      </c>
      <c r="D33" s="52">
        <v>42999</v>
      </c>
      <c r="E33" s="51" t="s">
        <v>71</v>
      </c>
      <c r="F33" s="55">
        <v>41</v>
      </c>
      <c r="G33" s="51" t="s">
        <v>38</v>
      </c>
      <c r="H33" s="53" t="s">
        <v>26</v>
      </c>
      <c r="I33" s="56">
        <v>39</v>
      </c>
      <c r="J33" s="54">
        <v>0.85069444444444442</v>
      </c>
      <c r="K33" t="str">
        <f t="shared" si="1"/>
        <v>3Los Angeles Rams</v>
      </c>
    </row>
    <row r="34" spans="1:11" x14ac:dyDescent="0.25">
      <c r="A34" s="11" t="str">
        <f t="shared" si="0"/>
        <v>3Baltimore Ravens</v>
      </c>
      <c r="B34" s="50">
        <v>3</v>
      </c>
      <c r="C34" s="51" t="s">
        <v>6</v>
      </c>
      <c r="D34" s="52">
        <v>43002</v>
      </c>
      <c r="E34" s="51" t="s">
        <v>25</v>
      </c>
      <c r="F34" s="55">
        <v>7</v>
      </c>
      <c r="G34" s="51" t="s">
        <v>38</v>
      </c>
      <c r="H34" s="53" t="s">
        <v>19</v>
      </c>
      <c r="I34" s="56">
        <v>44</v>
      </c>
      <c r="J34" s="54">
        <v>0.39583333333333331</v>
      </c>
      <c r="K34" t="str">
        <f t="shared" si="1"/>
        <v>3Jacksonville Jaguars</v>
      </c>
    </row>
    <row r="35" spans="1:11" x14ac:dyDescent="0.25">
      <c r="A35" s="11" t="str">
        <f t="shared" si="0"/>
        <v>3Denver Broncos</v>
      </c>
      <c r="B35" s="50">
        <v>3</v>
      </c>
      <c r="C35" s="51" t="s">
        <v>6</v>
      </c>
      <c r="D35" s="52">
        <v>43002</v>
      </c>
      <c r="E35" s="51" t="s">
        <v>31</v>
      </c>
      <c r="F35" s="55">
        <v>16</v>
      </c>
      <c r="G35" s="51" t="s">
        <v>38</v>
      </c>
      <c r="H35" s="53" t="s">
        <v>9</v>
      </c>
      <c r="I35" s="56">
        <v>26</v>
      </c>
      <c r="J35" s="54">
        <v>0.54166666666666663</v>
      </c>
      <c r="K35" t="str">
        <f t="shared" si="1"/>
        <v>3Buffalo Bills</v>
      </c>
    </row>
    <row r="36" spans="1:11" x14ac:dyDescent="0.25">
      <c r="A36" s="11" t="str">
        <f t="shared" si="0"/>
        <v>3New Orleans Saints</v>
      </c>
      <c r="B36" s="50">
        <v>3</v>
      </c>
      <c r="C36" s="51" t="s">
        <v>6</v>
      </c>
      <c r="D36" s="52">
        <v>43002</v>
      </c>
      <c r="E36" s="51" t="s">
        <v>7</v>
      </c>
      <c r="F36" s="55">
        <v>34</v>
      </c>
      <c r="G36" s="51" t="s">
        <v>38</v>
      </c>
      <c r="H36" s="53" t="s">
        <v>28</v>
      </c>
      <c r="I36" s="56">
        <v>13</v>
      </c>
      <c r="J36" s="54">
        <v>0.54166666666666663</v>
      </c>
      <c r="K36" t="str">
        <f t="shared" si="1"/>
        <v>3New Orleans Saints</v>
      </c>
    </row>
    <row r="37" spans="1:11" x14ac:dyDescent="0.25">
      <c r="A37" s="11" t="str">
        <f t="shared" si="0"/>
        <v>3Pittsburgh Steelers</v>
      </c>
      <c r="B37" s="50">
        <v>3</v>
      </c>
      <c r="C37" s="51" t="s">
        <v>6</v>
      </c>
      <c r="D37" s="52">
        <v>43002</v>
      </c>
      <c r="E37" s="51" t="s">
        <v>22</v>
      </c>
      <c r="F37" s="55">
        <v>17</v>
      </c>
      <c r="G37" s="51" t="s">
        <v>38</v>
      </c>
      <c r="H37" s="53" t="s">
        <v>10</v>
      </c>
      <c r="I37" s="56">
        <v>23</v>
      </c>
      <c r="J37" s="54">
        <v>0.54166666666666663</v>
      </c>
      <c r="K37" t="str">
        <f t="shared" si="1"/>
        <v>3Chicago Bears</v>
      </c>
    </row>
    <row r="38" spans="1:11" x14ac:dyDescent="0.25">
      <c r="A38" s="11" t="str">
        <f t="shared" si="0"/>
        <v>3Cleveland Browns</v>
      </c>
      <c r="B38" s="50">
        <v>3</v>
      </c>
      <c r="C38" s="51" t="s">
        <v>6</v>
      </c>
      <c r="D38" s="52">
        <v>43002</v>
      </c>
      <c r="E38" s="51" t="s">
        <v>21</v>
      </c>
      <c r="F38" s="55">
        <v>28</v>
      </c>
      <c r="G38" s="51" t="s">
        <v>38</v>
      </c>
      <c r="H38" s="53" t="s">
        <v>30</v>
      </c>
      <c r="I38" s="56">
        <v>31</v>
      </c>
      <c r="J38" s="54">
        <v>0.54166666666666663</v>
      </c>
      <c r="K38" t="str">
        <f t="shared" si="1"/>
        <v>3Indianapolis Colts</v>
      </c>
    </row>
    <row r="39" spans="1:11" x14ac:dyDescent="0.25">
      <c r="A39" s="11" t="str">
        <f t="shared" si="0"/>
        <v>3Atlanta Falcons</v>
      </c>
      <c r="B39" s="50">
        <v>3</v>
      </c>
      <c r="C39" s="51" t="s">
        <v>6</v>
      </c>
      <c r="D39" s="52">
        <v>43002</v>
      </c>
      <c r="E39" s="51" t="s">
        <v>8</v>
      </c>
      <c r="F39" s="55">
        <v>30</v>
      </c>
      <c r="G39" s="51" t="s">
        <v>38</v>
      </c>
      <c r="H39" s="53" t="s">
        <v>35</v>
      </c>
      <c r="I39" s="56">
        <v>26</v>
      </c>
      <c r="J39" s="54">
        <v>0.54166666666666663</v>
      </c>
      <c r="K39" t="str">
        <f t="shared" si="1"/>
        <v>3Atlanta Falcons</v>
      </c>
    </row>
    <row r="40" spans="1:11" x14ac:dyDescent="0.25">
      <c r="A40" s="11" t="str">
        <f t="shared" si="0"/>
        <v>3Tampa Bay Buccaneers</v>
      </c>
      <c r="B40" s="50">
        <v>3</v>
      </c>
      <c r="C40" s="51" t="s">
        <v>6</v>
      </c>
      <c r="D40" s="52">
        <v>43002</v>
      </c>
      <c r="E40" s="51" t="s">
        <v>29</v>
      </c>
      <c r="F40" s="55">
        <v>17</v>
      </c>
      <c r="G40" s="51" t="s">
        <v>38</v>
      </c>
      <c r="H40" s="53" t="s">
        <v>23</v>
      </c>
      <c r="I40" s="56">
        <v>34</v>
      </c>
      <c r="J40" s="54">
        <v>0.54166666666666663</v>
      </c>
      <c r="K40" t="str">
        <f t="shared" si="1"/>
        <v>3Minnesota Vikings</v>
      </c>
    </row>
    <row r="41" spans="1:11" x14ac:dyDescent="0.25">
      <c r="A41" s="11" t="str">
        <f t="shared" si="0"/>
        <v>3Houston Texans</v>
      </c>
      <c r="B41" s="50">
        <v>3</v>
      </c>
      <c r="C41" s="51" t="s">
        <v>6</v>
      </c>
      <c r="D41" s="52">
        <v>43002</v>
      </c>
      <c r="E41" s="51" t="s">
        <v>12</v>
      </c>
      <c r="F41" s="55">
        <v>33</v>
      </c>
      <c r="G41" s="51" t="s">
        <v>38</v>
      </c>
      <c r="H41" s="53" t="s">
        <v>15</v>
      </c>
      <c r="I41" s="56">
        <v>36</v>
      </c>
      <c r="J41" s="54">
        <v>0.54166666666666663</v>
      </c>
      <c r="K41" t="str">
        <f t="shared" si="1"/>
        <v>3New England Patriots</v>
      </c>
    </row>
    <row r="42" spans="1:11" x14ac:dyDescent="0.25">
      <c r="A42" s="11" t="str">
        <f t="shared" si="0"/>
        <v>3Miami Dolphins</v>
      </c>
      <c r="B42" s="50">
        <v>3</v>
      </c>
      <c r="C42" s="51" t="s">
        <v>6</v>
      </c>
      <c r="D42" s="52">
        <v>43002</v>
      </c>
      <c r="E42" s="51" t="s">
        <v>16</v>
      </c>
      <c r="F42" s="55">
        <v>6</v>
      </c>
      <c r="G42" s="51" t="s">
        <v>38</v>
      </c>
      <c r="H42" s="53" t="s">
        <v>18</v>
      </c>
      <c r="I42" s="56">
        <v>20</v>
      </c>
      <c r="J42" s="54">
        <v>0.54166666666666663</v>
      </c>
      <c r="K42" t="str">
        <f t="shared" si="1"/>
        <v>3New York Jets</v>
      </c>
    </row>
    <row r="43" spans="1:11" x14ac:dyDescent="0.25">
      <c r="A43" s="11" t="str">
        <f t="shared" si="0"/>
        <v>3New York Giants</v>
      </c>
      <c r="B43" s="50">
        <v>3</v>
      </c>
      <c r="C43" s="51" t="s">
        <v>6</v>
      </c>
      <c r="D43" s="52">
        <v>43002</v>
      </c>
      <c r="E43" s="51" t="s">
        <v>34</v>
      </c>
      <c r="F43" s="55">
        <v>24</v>
      </c>
      <c r="G43" s="51" t="s">
        <v>38</v>
      </c>
      <c r="H43" s="53" t="s">
        <v>20</v>
      </c>
      <c r="I43" s="56">
        <v>27</v>
      </c>
      <c r="J43" s="54">
        <v>0.54166666666666663</v>
      </c>
      <c r="K43" t="str">
        <f t="shared" si="1"/>
        <v>3Philadelphia Eagles</v>
      </c>
    </row>
    <row r="44" spans="1:11" x14ac:dyDescent="0.25">
      <c r="A44" s="11" t="str">
        <f t="shared" si="0"/>
        <v>3Seattle Seahawks</v>
      </c>
      <c r="B44" s="50">
        <v>3</v>
      </c>
      <c r="C44" s="51" t="s">
        <v>6</v>
      </c>
      <c r="D44" s="52">
        <v>43002</v>
      </c>
      <c r="E44" s="51" t="s">
        <v>5</v>
      </c>
      <c r="F44" s="55">
        <v>27</v>
      </c>
      <c r="G44" s="51" t="s">
        <v>38</v>
      </c>
      <c r="H44" s="53" t="s">
        <v>13</v>
      </c>
      <c r="I44" s="56">
        <v>33</v>
      </c>
      <c r="J44" s="54">
        <v>0.67013888888888884</v>
      </c>
      <c r="K44" t="str">
        <f t="shared" si="1"/>
        <v>3Tennessee Titans</v>
      </c>
    </row>
    <row r="45" spans="1:11" x14ac:dyDescent="0.25">
      <c r="A45" s="11" t="str">
        <f t="shared" si="0"/>
        <v>3Cincinnati Bengals</v>
      </c>
      <c r="B45" s="50">
        <v>3</v>
      </c>
      <c r="C45" s="51" t="s">
        <v>6</v>
      </c>
      <c r="D45" s="52">
        <v>43002</v>
      </c>
      <c r="E45" s="51" t="s">
        <v>24</v>
      </c>
      <c r="F45" s="55">
        <v>24</v>
      </c>
      <c r="G45" s="51" t="s">
        <v>38</v>
      </c>
      <c r="H45" s="53" t="s">
        <v>4</v>
      </c>
      <c r="I45" s="56">
        <v>27</v>
      </c>
      <c r="J45" s="54">
        <v>0.68402777777777779</v>
      </c>
      <c r="K45" t="str">
        <f t="shared" si="1"/>
        <v>3Green Bay Packers</v>
      </c>
    </row>
    <row r="46" spans="1:11" x14ac:dyDescent="0.25">
      <c r="A46" s="11" t="str">
        <f t="shared" si="0"/>
        <v>3Kansas City Chiefs</v>
      </c>
      <c r="B46" s="50">
        <v>3</v>
      </c>
      <c r="C46" s="51" t="s">
        <v>6</v>
      </c>
      <c r="D46" s="52">
        <v>43002</v>
      </c>
      <c r="E46" s="51" t="s">
        <v>14</v>
      </c>
      <c r="F46" s="55">
        <v>24</v>
      </c>
      <c r="G46" s="51" t="s">
        <v>38</v>
      </c>
      <c r="H46" s="53" t="s">
        <v>80</v>
      </c>
      <c r="I46" s="56">
        <v>10</v>
      </c>
      <c r="J46" s="54">
        <v>0.68402777777777779</v>
      </c>
      <c r="K46" t="str">
        <f t="shared" si="1"/>
        <v>3Kansas City Chiefs</v>
      </c>
    </row>
    <row r="47" spans="1:11" x14ac:dyDescent="0.25">
      <c r="A47" s="11" t="str">
        <f t="shared" si="0"/>
        <v>3Oakland Raiders</v>
      </c>
      <c r="B47" s="50">
        <v>3</v>
      </c>
      <c r="C47" s="51" t="s">
        <v>6</v>
      </c>
      <c r="D47" s="52">
        <v>43002</v>
      </c>
      <c r="E47" s="51" t="s">
        <v>17</v>
      </c>
      <c r="F47" s="55">
        <v>10</v>
      </c>
      <c r="G47" s="51" t="s">
        <v>38</v>
      </c>
      <c r="H47" s="53" t="s">
        <v>11</v>
      </c>
      <c r="I47" s="56">
        <v>24</v>
      </c>
      <c r="J47" s="54">
        <v>0.85416666666666663</v>
      </c>
      <c r="K47" t="str">
        <f t="shared" si="1"/>
        <v>3Washington Redskins</v>
      </c>
    </row>
    <row r="48" spans="1:11" x14ac:dyDescent="0.25">
      <c r="A48" s="11" t="str">
        <f t="shared" si="0"/>
        <v>3Dallas Cowboys</v>
      </c>
      <c r="B48" s="50">
        <v>3</v>
      </c>
      <c r="C48" s="51" t="s">
        <v>32</v>
      </c>
      <c r="D48" s="52">
        <v>43003</v>
      </c>
      <c r="E48" s="51" t="s">
        <v>27</v>
      </c>
      <c r="F48" s="55">
        <v>28</v>
      </c>
      <c r="G48" s="51" t="s">
        <v>38</v>
      </c>
      <c r="H48" s="53" t="s">
        <v>33</v>
      </c>
      <c r="I48" s="56">
        <v>17</v>
      </c>
      <c r="J48" s="54">
        <v>0.85416666666666663</v>
      </c>
      <c r="K48" t="str">
        <f t="shared" si="1"/>
        <v>3Dallas Cowboys</v>
      </c>
    </row>
    <row r="49" spans="1:11" x14ac:dyDescent="0.25">
      <c r="A49" s="11" t="str">
        <f t="shared" si="0"/>
        <v>4Chicago Bears</v>
      </c>
      <c r="B49" s="50">
        <v>4</v>
      </c>
      <c r="C49" s="51" t="s">
        <v>3</v>
      </c>
      <c r="D49" s="52">
        <v>43006</v>
      </c>
      <c r="E49" s="51" t="s">
        <v>10</v>
      </c>
      <c r="F49" s="55">
        <v>14</v>
      </c>
      <c r="G49" s="51" t="s">
        <v>38</v>
      </c>
      <c r="H49" s="53" t="s">
        <v>4</v>
      </c>
      <c r="I49" s="56">
        <v>35</v>
      </c>
      <c r="J49" s="54">
        <v>0.85069444444444442</v>
      </c>
      <c r="K49" t="str">
        <f t="shared" si="1"/>
        <v>4Green Bay Packers</v>
      </c>
    </row>
    <row r="50" spans="1:11" x14ac:dyDescent="0.25">
      <c r="A50" s="11" t="str">
        <f t="shared" si="0"/>
        <v>4New Orleans Saints</v>
      </c>
      <c r="B50" s="50">
        <v>4</v>
      </c>
      <c r="C50" s="51" t="s">
        <v>6</v>
      </c>
      <c r="D50" s="52">
        <v>43009</v>
      </c>
      <c r="E50" s="51" t="s">
        <v>7</v>
      </c>
      <c r="F50" s="55">
        <v>20</v>
      </c>
      <c r="G50" s="51" t="s">
        <v>38</v>
      </c>
      <c r="H50" s="53" t="s">
        <v>16</v>
      </c>
      <c r="I50" s="56">
        <v>0</v>
      </c>
      <c r="J50" s="54">
        <v>0.39583333333333331</v>
      </c>
      <c r="K50" t="str">
        <f t="shared" si="1"/>
        <v>4New Orleans Saints</v>
      </c>
    </row>
    <row r="51" spans="1:11" x14ac:dyDescent="0.25">
      <c r="A51" s="11" t="str">
        <f t="shared" si="0"/>
        <v>4Buffalo Bills</v>
      </c>
      <c r="B51" s="50">
        <v>4</v>
      </c>
      <c r="C51" s="51" t="s">
        <v>6</v>
      </c>
      <c r="D51" s="52">
        <v>43009</v>
      </c>
      <c r="E51" s="51" t="s">
        <v>9</v>
      </c>
      <c r="F51" s="55">
        <v>23</v>
      </c>
      <c r="G51" s="51" t="s">
        <v>38</v>
      </c>
      <c r="H51" s="53" t="s">
        <v>8</v>
      </c>
      <c r="I51" s="56">
        <v>17</v>
      </c>
      <c r="J51" s="54">
        <v>0.54166666666666663</v>
      </c>
      <c r="K51" t="str">
        <f t="shared" si="1"/>
        <v>4Buffalo Bills</v>
      </c>
    </row>
    <row r="52" spans="1:11" x14ac:dyDescent="0.25">
      <c r="A52" s="11" t="str">
        <f t="shared" si="0"/>
        <v>4Cincinnati Bengals</v>
      </c>
      <c r="B52" s="50">
        <v>4</v>
      </c>
      <c r="C52" s="51" t="s">
        <v>6</v>
      </c>
      <c r="D52" s="52">
        <v>43009</v>
      </c>
      <c r="E52" s="51" t="s">
        <v>24</v>
      </c>
      <c r="F52" s="55">
        <v>31</v>
      </c>
      <c r="G52" s="51" t="s">
        <v>38</v>
      </c>
      <c r="H52" s="53" t="s">
        <v>21</v>
      </c>
      <c r="I52" s="56">
        <v>7</v>
      </c>
      <c r="J52" s="54">
        <v>0.54166666666666663</v>
      </c>
      <c r="K52" t="str">
        <f t="shared" si="1"/>
        <v>4Cincinnati Bengals</v>
      </c>
    </row>
    <row r="53" spans="1:11" x14ac:dyDescent="0.25">
      <c r="A53" s="11" t="str">
        <f t="shared" si="0"/>
        <v>4Los Angeles Rams</v>
      </c>
      <c r="B53" s="50">
        <v>4</v>
      </c>
      <c r="C53" s="51" t="s">
        <v>6</v>
      </c>
      <c r="D53" s="52">
        <v>43009</v>
      </c>
      <c r="E53" s="51" t="s">
        <v>71</v>
      </c>
      <c r="F53" s="55">
        <v>35</v>
      </c>
      <c r="G53" s="51" t="s">
        <v>38</v>
      </c>
      <c r="H53" s="53" t="s">
        <v>27</v>
      </c>
      <c r="I53" s="56">
        <v>30</v>
      </c>
      <c r="J53" s="54">
        <v>0.54166666666666663</v>
      </c>
      <c r="K53" t="str">
        <f t="shared" si="1"/>
        <v>4Los Angeles Rams</v>
      </c>
    </row>
    <row r="54" spans="1:11" x14ac:dyDescent="0.25">
      <c r="A54" s="11" t="str">
        <f t="shared" si="0"/>
        <v>4Tennessee Titans</v>
      </c>
      <c r="B54" s="50">
        <v>4</v>
      </c>
      <c r="C54" s="51" t="s">
        <v>6</v>
      </c>
      <c r="D54" s="52">
        <v>43009</v>
      </c>
      <c r="E54" s="51" t="s">
        <v>13</v>
      </c>
      <c r="F54" s="55">
        <v>14</v>
      </c>
      <c r="G54" s="51" t="s">
        <v>38</v>
      </c>
      <c r="H54" s="53" t="s">
        <v>12</v>
      </c>
      <c r="I54" s="56">
        <v>57</v>
      </c>
      <c r="J54" s="54">
        <v>0.54166666666666663</v>
      </c>
      <c r="K54" t="str">
        <f t="shared" si="1"/>
        <v>4Houston Texans</v>
      </c>
    </row>
    <row r="55" spans="1:11" x14ac:dyDescent="0.25">
      <c r="A55" s="11" t="str">
        <f t="shared" si="0"/>
        <v>4Detroit Lions</v>
      </c>
      <c r="B55" s="50">
        <v>4</v>
      </c>
      <c r="C55" s="51" t="s">
        <v>6</v>
      </c>
      <c r="D55" s="52">
        <v>43009</v>
      </c>
      <c r="E55" s="51" t="s">
        <v>35</v>
      </c>
      <c r="F55" s="55">
        <v>14</v>
      </c>
      <c r="G55" s="51" t="s">
        <v>38</v>
      </c>
      <c r="H55" s="53" t="s">
        <v>23</v>
      </c>
      <c r="I55" s="56">
        <v>7</v>
      </c>
      <c r="J55" s="54">
        <v>0.54166666666666663</v>
      </c>
      <c r="K55" t="str">
        <f t="shared" si="1"/>
        <v>4Detroit Lions</v>
      </c>
    </row>
    <row r="56" spans="1:11" x14ac:dyDescent="0.25">
      <c r="A56" s="11" t="str">
        <f t="shared" si="0"/>
        <v>4Carolina Panthers</v>
      </c>
      <c r="B56" s="50">
        <v>4</v>
      </c>
      <c r="C56" s="51" t="s">
        <v>6</v>
      </c>
      <c r="D56" s="52">
        <v>43009</v>
      </c>
      <c r="E56" s="51" t="s">
        <v>28</v>
      </c>
      <c r="F56" s="55">
        <v>33</v>
      </c>
      <c r="G56" s="51" t="s">
        <v>38</v>
      </c>
      <c r="H56" s="53" t="s">
        <v>15</v>
      </c>
      <c r="I56" s="56">
        <v>30</v>
      </c>
      <c r="J56" s="54">
        <v>0.54166666666666663</v>
      </c>
      <c r="K56" t="str">
        <f t="shared" si="1"/>
        <v>4Carolina Panthers</v>
      </c>
    </row>
    <row r="57" spans="1:11" x14ac:dyDescent="0.25">
      <c r="A57" s="11" t="str">
        <f t="shared" si="0"/>
        <v>4Jacksonville Jaguars</v>
      </c>
      <c r="B57" s="50">
        <v>4</v>
      </c>
      <c r="C57" s="51" t="s">
        <v>6</v>
      </c>
      <c r="D57" s="52">
        <v>43009</v>
      </c>
      <c r="E57" s="51" t="s">
        <v>19</v>
      </c>
      <c r="F57" s="55">
        <v>20</v>
      </c>
      <c r="G57" s="51" t="s">
        <v>38</v>
      </c>
      <c r="H57" s="53" t="s">
        <v>18</v>
      </c>
      <c r="I57" s="56">
        <v>23</v>
      </c>
      <c r="J57" s="54">
        <v>0.54166666666666663</v>
      </c>
      <c r="K57" t="str">
        <f t="shared" si="1"/>
        <v>4New York Jets</v>
      </c>
    </row>
    <row r="58" spans="1:11" x14ac:dyDescent="0.25">
      <c r="A58" s="11" t="str">
        <f t="shared" si="0"/>
        <v>4Pittsburgh Steelers</v>
      </c>
      <c r="B58" s="50">
        <v>4</v>
      </c>
      <c r="C58" s="51" t="s">
        <v>6</v>
      </c>
      <c r="D58" s="52">
        <v>43009</v>
      </c>
      <c r="E58" s="51" t="s">
        <v>22</v>
      </c>
      <c r="F58" s="55">
        <v>26</v>
      </c>
      <c r="G58" s="51" t="s">
        <v>38</v>
      </c>
      <c r="H58" s="53" t="s">
        <v>25</v>
      </c>
      <c r="I58" s="56">
        <v>9</v>
      </c>
      <c r="J58" s="54">
        <v>0.54166666666666663</v>
      </c>
      <c r="K58" t="str">
        <f t="shared" si="1"/>
        <v>4Pittsburgh Steelers</v>
      </c>
    </row>
    <row r="59" spans="1:11" x14ac:dyDescent="0.25">
      <c r="A59" s="11" t="str">
        <f t="shared" si="0"/>
        <v>4San Francisco 49ers</v>
      </c>
      <c r="B59" s="50">
        <v>4</v>
      </c>
      <c r="C59" s="51" t="s">
        <v>6</v>
      </c>
      <c r="D59" s="52">
        <v>43009</v>
      </c>
      <c r="E59" s="51" t="s">
        <v>26</v>
      </c>
      <c r="F59" s="55">
        <v>15</v>
      </c>
      <c r="G59" s="51" t="s">
        <v>38</v>
      </c>
      <c r="H59" s="53" t="s">
        <v>33</v>
      </c>
      <c r="I59" s="56">
        <v>18</v>
      </c>
      <c r="J59" s="54">
        <v>0.67013888888888884</v>
      </c>
      <c r="K59" t="str">
        <f t="shared" si="1"/>
        <v>4Arizona Cardinals</v>
      </c>
    </row>
    <row r="60" spans="1:11" x14ac:dyDescent="0.25">
      <c r="A60" s="11" t="str">
        <f t="shared" si="0"/>
        <v>4Philadelphia Eagles</v>
      </c>
      <c r="B60" s="50">
        <v>4</v>
      </c>
      <c r="C60" s="51" t="s">
        <v>6</v>
      </c>
      <c r="D60" s="52">
        <v>43009</v>
      </c>
      <c r="E60" s="51" t="s">
        <v>20</v>
      </c>
      <c r="F60" s="55">
        <v>26</v>
      </c>
      <c r="G60" s="51" t="s">
        <v>38</v>
      </c>
      <c r="H60" s="53" t="s">
        <v>80</v>
      </c>
      <c r="I60" s="56">
        <v>24</v>
      </c>
      <c r="J60" s="54">
        <v>0.67013888888888884</v>
      </c>
      <c r="K60" t="str">
        <f t="shared" si="1"/>
        <v>4Philadelphia Eagles</v>
      </c>
    </row>
    <row r="61" spans="1:11" x14ac:dyDescent="0.25">
      <c r="A61" s="11" t="str">
        <f t="shared" si="0"/>
        <v>4New York Giants</v>
      </c>
      <c r="B61" s="50">
        <v>4</v>
      </c>
      <c r="C61" s="51" t="s">
        <v>6</v>
      </c>
      <c r="D61" s="52">
        <v>43009</v>
      </c>
      <c r="E61" s="51" t="s">
        <v>34</v>
      </c>
      <c r="F61" s="55">
        <v>23</v>
      </c>
      <c r="G61" s="51" t="s">
        <v>38</v>
      </c>
      <c r="H61" s="53" t="s">
        <v>29</v>
      </c>
      <c r="I61" s="56">
        <v>25</v>
      </c>
      <c r="J61" s="54">
        <v>0.67013888888888884</v>
      </c>
      <c r="K61" t="str">
        <f t="shared" si="1"/>
        <v>4Tampa Bay Buccaneers</v>
      </c>
    </row>
    <row r="62" spans="1:11" x14ac:dyDescent="0.25">
      <c r="A62" s="11" t="str">
        <f t="shared" si="0"/>
        <v>4Oakland Raiders</v>
      </c>
      <c r="B62" s="50">
        <v>4</v>
      </c>
      <c r="C62" s="51" t="s">
        <v>6</v>
      </c>
      <c r="D62" s="52">
        <v>43009</v>
      </c>
      <c r="E62" s="51" t="s">
        <v>17</v>
      </c>
      <c r="F62" s="55">
        <v>10</v>
      </c>
      <c r="G62" s="51" t="s">
        <v>38</v>
      </c>
      <c r="H62" s="53" t="s">
        <v>31</v>
      </c>
      <c r="I62" s="56">
        <v>16</v>
      </c>
      <c r="J62" s="54">
        <v>0.68402777777777779</v>
      </c>
      <c r="K62" t="str">
        <f t="shared" si="1"/>
        <v>4Denver Broncos</v>
      </c>
    </row>
    <row r="63" spans="1:11" x14ac:dyDescent="0.25">
      <c r="A63" s="11" t="str">
        <f t="shared" si="0"/>
        <v>4Indianapolis Colts</v>
      </c>
      <c r="B63" s="50">
        <v>4</v>
      </c>
      <c r="C63" s="51" t="s">
        <v>6</v>
      </c>
      <c r="D63" s="52">
        <v>43009</v>
      </c>
      <c r="E63" s="51" t="s">
        <v>30</v>
      </c>
      <c r="F63" s="55">
        <v>18</v>
      </c>
      <c r="G63" s="51" t="s">
        <v>38</v>
      </c>
      <c r="H63" s="53" t="s">
        <v>5</v>
      </c>
      <c r="I63" s="56">
        <v>46</v>
      </c>
      <c r="J63" s="54">
        <v>0.85416666666666663</v>
      </c>
      <c r="K63" t="str">
        <f t="shared" si="1"/>
        <v>4Seattle Seahawks</v>
      </c>
    </row>
    <row r="64" spans="1:11" x14ac:dyDescent="0.25">
      <c r="A64" s="11" t="str">
        <f t="shared" si="0"/>
        <v>4Washington Redskins</v>
      </c>
      <c r="B64" s="50">
        <v>4</v>
      </c>
      <c r="C64" s="51" t="s">
        <v>32</v>
      </c>
      <c r="D64" s="52">
        <v>43010</v>
      </c>
      <c r="E64" s="51" t="s">
        <v>11</v>
      </c>
      <c r="F64" s="55">
        <v>20</v>
      </c>
      <c r="G64" s="51" t="s">
        <v>38</v>
      </c>
      <c r="H64" s="53" t="s">
        <v>14</v>
      </c>
      <c r="I64" s="56">
        <v>29</v>
      </c>
      <c r="J64" s="54">
        <v>0.85416666666666663</v>
      </c>
      <c r="K64" t="str">
        <f t="shared" si="1"/>
        <v>4Kansas City Chiefs</v>
      </c>
    </row>
    <row r="65" spans="1:11" x14ac:dyDescent="0.25">
      <c r="A65" s="11" t="str">
        <f t="shared" si="0"/>
        <v>5New England Patriots</v>
      </c>
      <c r="B65" s="50">
        <v>5</v>
      </c>
      <c r="C65" s="51" t="s">
        <v>3</v>
      </c>
      <c r="D65" s="52">
        <v>43013</v>
      </c>
      <c r="E65" s="51" t="s">
        <v>15</v>
      </c>
      <c r="F65" s="55">
        <v>19</v>
      </c>
      <c r="G65" s="51" t="s">
        <v>38</v>
      </c>
      <c r="H65" s="53" t="s">
        <v>29</v>
      </c>
      <c r="I65" s="56">
        <v>14</v>
      </c>
      <c r="J65" s="54">
        <v>0.85069444444444442</v>
      </c>
      <c r="K65" t="str">
        <f t="shared" si="1"/>
        <v>5New England Patriots</v>
      </c>
    </row>
    <row r="66" spans="1:11" x14ac:dyDescent="0.25">
      <c r="A66" s="11" t="str">
        <f t="shared" ref="A66:A129" si="2">B66&amp;E66</f>
        <v>5Buffalo Bills</v>
      </c>
      <c r="B66" s="50">
        <v>5</v>
      </c>
      <c r="C66" s="51" t="s">
        <v>6</v>
      </c>
      <c r="D66" s="52">
        <v>43016</v>
      </c>
      <c r="E66" s="51" t="s">
        <v>9</v>
      </c>
      <c r="F66" s="55">
        <v>16</v>
      </c>
      <c r="G66" s="51" t="s">
        <v>38</v>
      </c>
      <c r="H66" s="53" t="s">
        <v>24</v>
      </c>
      <c r="I66" s="56">
        <v>20</v>
      </c>
      <c r="J66" s="54">
        <v>0.54166666666666663</v>
      </c>
      <c r="K66" t="str">
        <f t="shared" ref="K66:K129" si="3">IF(AND(F66=0,I66=0),"",IF(F66&gt;I66,B66&amp;E66,IF(F66&lt;I66,B66&amp;H66,"Tie")))</f>
        <v>5Cincinnati Bengals</v>
      </c>
    </row>
    <row r="67" spans="1:11" x14ac:dyDescent="0.25">
      <c r="A67" s="11" t="str">
        <f t="shared" si="2"/>
        <v>5New York Jets</v>
      </c>
      <c r="B67" s="50">
        <v>5</v>
      </c>
      <c r="C67" s="51" t="s">
        <v>6</v>
      </c>
      <c r="D67" s="52">
        <v>43016</v>
      </c>
      <c r="E67" s="51" t="s">
        <v>18</v>
      </c>
      <c r="F67" s="55">
        <v>17</v>
      </c>
      <c r="G67" s="51" t="s">
        <v>38</v>
      </c>
      <c r="H67" s="53" t="s">
        <v>21</v>
      </c>
      <c r="I67" s="56">
        <v>14</v>
      </c>
      <c r="J67" s="54">
        <v>0.54166666666666663</v>
      </c>
      <c r="K67" t="str">
        <f t="shared" si="3"/>
        <v>5New York Jets</v>
      </c>
    </row>
    <row r="68" spans="1:11" x14ac:dyDescent="0.25">
      <c r="A68" s="11" t="str">
        <f t="shared" si="2"/>
        <v>5San Francisco 49ers</v>
      </c>
      <c r="B68" s="50">
        <v>5</v>
      </c>
      <c r="C68" s="51" t="s">
        <v>6</v>
      </c>
      <c r="D68" s="52">
        <v>43016</v>
      </c>
      <c r="E68" s="51" t="s">
        <v>26</v>
      </c>
      <c r="F68" s="55">
        <v>23</v>
      </c>
      <c r="G68" s="51" t="s">
        <v>38</v>
      </c>
      <c r="H68" s="53" t="s">
        <v>30</v>
      </c>
      <c r="I68" s="56">
        <v>26</v>
      </c>
      <c r="J68" s="54">
        <v>0.54166666666666663</v>
      </c>
      <c r="K68" t="str">
        <f t="shared" si="3"/>
        <v>5Indianapolis Colts</v>
      </c>
    </row>
    <row r="69" spans="1:11" x14ac:dyDescent="0.25">
      <c r="A69" s="11" t="str">
        <f t="shared" si="2"/>
        <v>5Carolina Panthers</v>
      </c>
      <c r="B69" s="50">
        <v>5</v>
      </c>
      <c r="C69" s="51" t="s">
        <v>6</v>
      </c>
      <c r="D69" s="52">
        <v>43016</v>
      </c>
      <c r="E69" s="51" t="s">
        <v>28</v>
      </c>
      <c r="F69" s="55">
        <v>27</v>
      </c>
      <c r="G69" s="51" t="s">
        <v>38</v>
      </c>
      <c r="H69" s="53" t="s">
        <v>35</v>
      </c>
      <c r="I69" s="56">
        <v>24</v>
      </c>
      <c r="J69" s="54">
        <v>0.54166666666666663</v>
      </c>
      <c r="K69" t="str">
        <f t="shared" si="3"/>
        <v>5Carolina Panthers</v>
      </c>
    </row>
    <row r="70" spans="1:11" x14ac:dyDescent="0.25">
      <c r="A70" s="11" t="str">
        <f t="shared" si="2"/>
        <v>5Tennessee Titans</v>
      </c>
      <c r="B70" s="50">
        <v>5</v>
      </c>
      <c r="C70" s="51" t="s">
        <v>6</v>
      </c>
      <c r="D70" s="52">
        <v>43016</v>
      </c>
      <c r="E70" s="51" t="s">
        <v>13</v>
      </c>
      <c r="F70" s="55">
        <v>10</v>
      </c>
      <c r="G70" s="51" t="s">
        <v>38</v>
      </c>
      <c r="H70" s="53" t="s">
        <v>16</v>
      </c>
      <c r="I70" s="56">
        <v>16</v>
      </c>
      <c r="J70" s="54">
        <v>0.54166666666666663</v>
      </c>
      <c r="K70" t="str">
        <f t="shared" si="3"/>
        <v>5Miami Dolphins</v>
      </c>
    </row>
    <row r="71" spans="1:11" x14ac:dyDescent="0.25">
      <c r="A71" s="11" t="str">
        <f t="shared" si="2"/>
        <v>5Los Angeles Chargers</v>
      </c>
      <c r="B71" s="50">
        <v>5</v>
      </c>
      <c r="C71" s="51" t="s">
        <v>6</v>
      </c>
      <c r="D71" s="52">
        <v>43016</v>
      </c>
      <c r="E71" s="51" t="s">
        <v>80</v>
      </c>
      <c r="F71" s="55">
        <v>27</v>
      </c>
      <c r="G71" s="51" t="s">
        <v>38</v>
      </c>
      <c r="H71" s="53" t="s">
        <v>34</v>
      </c>
      <c r="I71" s="56">
        <v>22</v>
      </c>
      <c r="J71" s="54">
        <v>0.54166666666666663</v>
      </c>
      <c r="K71" t="str">
        <f t="shared" si="3"/>
        <v>5Los Angeles Chargers</v>
      </c>
    </row>
    <row r="72" spans="1:11" x14ac:dyDescent="0.25">
      <c r="A72" s="11" t="str">
        <f t="shared" si="2"/>
        <v>5Arizona Cardinals</v>
      </c>
      <c r="B72" s="50">
        <v>5</v>
      </c>
      <c r="C72" s="51" t="s">
        <v>6</v>
      </c>
      <c r="D72" s="52">
        <v>43016</v>
      </c>
      <c r="E72" s="51" t="s">
        <v>33</v>
      </c>
      <c r="F72" s="55">
        <v>7</v>
      </c>
      <c r="G72" s="51" t="s">
        <v>38</v>
      </c>
      <c r="H72" s="53" t="s">
        <v>20</v>
      </c>
      <c r="I72" s="56">
        <v>34</v>
      </c>
      <c r="J72" s="54">
        <v>0.54166666666666663</v>
      </c>
      <c r="K72" t="str">
        <f t="shared" si="3"/>
        <v>5Philadelphia Eagles</v>
      </c>
    </row>
    <row r="73" spans="1:11" x14ac:dyDescent="0.25">
      <c r="A73" s="11" t="str">
        <f t="shared" si="2"/>
        <v>5Jacksonville Jaguars</v>
      </c>
      <c r="B73" s="50">
        <v>5</v>
      </c>
      <c r="C73" s="51" t="s">
        <v>6</v>
      </c>
      <c r="D73" s="52">
        <v>43016</v>
      </c>
      <c r="E73" s="51" t="s">
        <v>19</v>
      </c>
      <c r="F73" s="55">
        <v>30</v>
      </c>
      <c r="G73" s="51" t="s">
        <v>38</v>
      </c>
      <c r="H73" s="53" t="s">
        <v>22</v>
      </c>
      <c r="I73" s="56">
        <v>9</v>
      </c>
      <c r="J73" s="54">
        <v>0.54166666666666663</v>
      </c>
      <c r="K73" t="str">
        <f t="shared" si="3"/>
        <v>5Jacksonville Jaguars</v>
      </c>
    </row>
    <row r="74" spans="1:11" x14ac:dyDescent="0.25">
      <c r="A74" s="11" t="str">
        <f t="shared" si="2"/>
        <v>5Baltimore Ravens</v>
      </c>
      <c r="B74" s="50">
        <v>5</v>
      </c>
      <c r="C74" s="51" t="s">
        <v>6</v>
      </c>
      <c r="D74" s="52">
        <v>43016</v>
      </c>
      <c r="E74" s="51" t="s">
        <v>25</v>
      </c>
      <c r="F74" s="55">
        <v>30</v>
      </c>
      <c r="G74" s="51" t="s">
        <v>38</v>
      </c>
      <c r="H74" s="53" t="s">
        <v>17</v>
      </c>
      <c r="I74" s="56">
        <v>17</v>
      </c>
      <c r="J74" s="54">
        <v>0.67013888888888884</v>
      </c>
      <c r="K74" t="str">
        <f t="shared" si="3"/>
        <v>5Baltimore Ravens</v>
      </c>
    </row>
    <row r="75" spans="1:11" x14ac:dyDescent="0.25">
      <c r="A75" s="11" t="str">
        <f t="shared" si="2"/>
        <v>5Seattle Seahawks</v>
      </c>
      <c r="B75" s="50">
        <v>5</v>
      </c>
      <c r="C75" s="51" t="s">
        <v>6</v>
      </c>
      <c r="D75" s="52">
        <v>43016</v>
      </c>
      <c r="E75" s="51" t="s">
        <v>5</v>
      </c>
      <c r="F75" s="55">
        <v>16</v>
      </c>
      <c r="G75" s="51" t="s">
        <v>38</v>
      </c>
      <c r="H75" s="53" t="s">
        <v>71</v>
      </c>
      <c r="I75" s="56">
        <v>10</v>
      </c>
      <c r="J75" s="54">
        <v>0.67013888888888884</v>
      </c>
      <c r="K75" t="str">
        <f t="shared" si="3"/>
        <v>5Seattle Seahawks</v>
      </c>
    </row>
    <row r="76" spans="1:11" x14ac:dyDescent="0.25">
      <c r="A76" s="11" t="str">
        <f t="shared" si="2"/>
        <v>5Green Bay Packers</v>
      </c>
      <c r="B76" s="50">
        <v>5</v>
      </c>
      <c r="C76" s="51" t="s">
        <v>6</v>
      </c>
      <c r="D76" s="52">
        <v>43016</v>
      </c>
      <c r="E76" s="51" t="s">
        <v>4</v>
      </c>
      <c r="F76" s="55">
        <v>35</v>
      </c>
      <c r="G76" s="51" t="s">
        <v>38</v>
      </c>
      <c r="H76" s="53" t="s">
        <v>27</v>
      </c>
      <c r="I76" s="56">
        <v>31</v>
      </c>
      <c r="J76" s="54">
        <v>0.68402777777777779</v>
      </c>
      <c r="K76" t="str">
        <f t="shared" si="3"/>
        <v>5Green Bay Packers</v>
      </c>
    </row>
    <row r="77" spans="1:11" x14ac:dyDescent="0.25">
      <c r="A77" s="11" t="str">
        <f t="shared" si="2"/>
        <v>5Kansas City Chiefs</v>
      </c>
      <c r="B77" s="50">
        <v>5</v>
      </c>
      <c r="C77" s="51" t="s">
        <v>6</v>
      </c>
      <c r="D77" s="52">
        <v>43016</v>
      </c>
      <c r="E77" s="51" t="s">
        <v>14</v>
      </c>
      <c r="F77" s="55">
        <v>42</v>
      </c>
      <c r="G77" s="51" t="s">
        <v>38</v>
      </c>
      <c r="H77" s="53" t="s">
        <v>12</v>
      </c>
      <c r="I77" s="56">
        <v>34</v>
      </c>
      <c r="J77" s="54">
        <v>0.85416666666666663</v>
      </c>
      <c r="K77" t="str">
        <f t="shared" si="3"/>
        <v>5Kansas City Chiefs</v>
      </c>
    </row>
    <row r="78" spans="1:11" x14ac:dyDescent="0.25">
      <c r="A78" s="11" t="str">
        <f t="shared" si="2"/>
        <v>5Minnesota Vikings</v>
      </c>
      <c r="B78" s="50">
        <v>5</v>
      </c>
      <c r="C78" s="51" t="s">
        <v>32</v>
      </c>
      <c r="D78" s="52">
        <v>43017</v>
      </c>
      <c r="E78" s="51" t="s">
        <v>23</v>
      </c>
      <c r="F78" s="55">
        <v>20</v>
      </c>
      <c r="G78" s="51" t="s">
        <v>38</v>
      </c>
      <c r="H78" s="53" t="s">
        <v>10</v>
      </c>
      <c r="I78" s="56">
        <v>17</v>
      </c>
      <c r="J78" s="54">
        <v>0.85416666666666663</v>
      </c>
      <c r="K78" t="str">
        <f t="shared" si="3"/>
        <v>5Minnesota Vikings</v>
      </c>
    </row>
    <row r="79" spans="1:11" x14ac:dyDescent="0.25">
      <c r="A79" s="11" t="str">
        <f t="shared" si="2"/>
        <v>6Philadelphia Eagles</v>
      </c>
      <c r="B79" s="50">
        <v>6</v>
      </c>
      <c r="C79" s="51" t="s">
        <v>3</v>
      </c>
      <c r="D79" s="52">
        <v>43020</v>
      </c>
      <c r="E79" s="51" t="s">
        <v>20</v>
      </c>
      <c r="F79" s="55">
        <v>28</v>
      </c>
      <c r="G79" s="51" t="s">
        <v>38</v>
      </c>
      <c r="H79" s="53" t="s">
        <v>28</v>
      </c>
      <c r="I79" s="56">
        <v>23</v>
      </c>
      <c r="J79" s="54">
        <v>0.85069444444444442</v>
      </c>
      <c r="K79" t="str">
        <f t="shared" si="3"/>
        <v>6Philadelphia Eagles</v>
      </c>
    </row>
    <row r="80" spans="1:11" x14ac:dyDescent="0.25">
      <c r="A80" s="11" t="str">
        <f t="shared" si="2"/>
        <v>6Miami Dolphins</v>
      </c>
      <c r="B80" s="50">
        <v>6</v>
      </c>
      <c r="C80" s="51" t="s">
        <v>6</v>
      </c>
      <c r="D80" s="52">
        <v>43023</v>
      </c>
      <c r="E80" s="51" t="s">
        <v>16</v>
      </c>
      <c r="F80" s="55">
        <v>20</v>
      </c>
      <c r="G80" s="51" t="s">
        <v>38</v>
      </c>
      <c r="H80" s="53" t="s">
        <v>8</v>
      </c>
      <c r="I80" s="56">
        <v>17</v>
      </c>
      <c r="J80" s="54">
        <v>0.54166666666666663</v>
      </c>
      <c r="K80" t="str">
        <f t="shared" si="3"/>
        <v>6Miami Dolphins</v>
      </c>
    </row>
    <row r="81" spans="1:11" x14ac:dyDescent="0.25">
      <c r="A81" s="11" t="str">
        <f t="shared" si="2"/>
        <v>6Cleveland Browns</v>
      </c>
      <c r="B81" s="50">
        <v>6</v>
      </c>
      <c r="C81" s="51" t="s">
        <v>6</v>
      </c>
      <c r="D81" s="52">
        <v>43023</v>
      </c>
      <c r="E81" s="51" t="s">
        <v>21</v>
      </c>
      <c r="F81" s="55">
        <v>17</v>
      </c>
      <c r="G81" s="51" t="s">
        <v>38</v>
      </c>
      <c r="H81" s="53" t="s">
        <v>12</v>
      </c>
      <c r="I81" s="56">
        <v>33</v>
      </c>
      <c r="J81" s="54">
        <v>0.54166666666666663</v>
      </c>
      <c r="K81" t="str">
        <f t="shared" si="3"/>
        <v>6Houston Texans</v>
      </c>
    </row>
    <row r="82" spans="1:11" x14ac:dyDescent="0.25">
      <c r="A82" s="11" t="str">
        <f t="shared" si="2"/>
        <v>6Green Bay Packers</v>
      </c>
      <c r="B82" s="50">
        <v>6</v>
      </c>
      <c r="C82" s="51" t="s">
        <v>6</v>
      </c>
      <c r="D82" s="52">
        <v>43023</v>
      </c>
      <c r="E82" s="51" t="s">
        <v>4</v>
      </c>
      <c r="F82" s="55">
        <v>10</v>
      </c>
      <c r="G82" s="51" t="s">
        <v>38</v>
      </c>
      <c r="H82" s="53" t="s">
        <v>23</v>
      </c>
      <c r="I82" s="56">
        <v>23</v>
      </c>
      <c r="J82" s="54">
        <v>0.54166666666666663</v>
      </c>
      <c r="K82" t="str">
        <f t="shared" si="3"/>
        <v>6Minnesota Vikings</v>
      </c>
    </row>
    <row r="83" spans="1:11" x14ac:dyDescent="0.25">
      <c r="A83" s="11" t="str">
        <f t="shared" si="2"/>
        <v>6Detroit Lions</v>
      </c>
      <c r="B83" s="50">
        <v>6</v>
      </c>
      <c r="C83" s="51" t="s">
        <v>6</v>
      </c>
      <c r="D83" s="52">
        <v>43023</v>
      </c>
      <c r="E83" s="51" t="s">
        <v>35</v>
      </c>
      <c r="F83" s="55">
        <v>38</v>
      </c>
      <c r="G83" s="51" t="s">
        <v>38</v>
      </c>
      <c r="H83" s="53" t="s">
        <v>7</v>
      </c>
      <c r="I83" s="56">
        <v>52</v>
      </c>
      <c r="J83" s="54">
        <v>0.54166666666666663</v>
      </c>
      <c r="K83" t="str">
        <f t="shared" si="3"/>
        <v>6New Orleans Saints</v>
      </c>
    </row>
    <row r="84" spans="1:11" x14ac:dyDescent="0.25">
      <c r="A84" s="11" t="str">
        <f t="shared" si="2"/>
        <v>6New England Patriots</v>
      </c>
      <c r="B84" s="50">
        <v>6</v>
      </c>
      <c r="C84" s="51" t="s">
        <v>6</v>
      </c>
      <c r="D84" s="52">
        <v>43023</v>
      </c>
      <c r="E84" s="51" t="s">
        <v>15</v>
      </c>
      <c r="F84" s="55">
        <v>24</v>
      </c>
      <c r="G84" s="51" t="s">
        <v>38</v>
      </c>
      <c r="H84" s="53" t="s">
        <v>18</v>
      </c>
      <c r="I84" s="56">
        <v>17</v>
      </c>
      <c r="J84" s="54">
        <v>0.54166666666666663</v>
      </c>
      <c r="K84" t="str">
        <f t="shared" si="3"/>
        <v>6New England Patriots</v>
      </c>
    </row>
    <row r="85" spans="1:11" x14ac:dyDescent="0.25">
      <c r="A85" s="11" t="str">
        <f t="shared" si="2"/>
        <v>6Chicago Bears</v>
      </c>
      <c r="B85" s="50">
        <v>6</v>
      </c>
      <c r="C85" s="51" t="s">
        <v>6</v>
      </c>
      <c r="D85" s="52">
        <v>43023</v>
      </c>
      <c r="E85" s="51" t="s">
        <v>10</v>
      </c>
      <c r="F85" s="55">
        <v>27</v>
      </c>
      <c r="G85" s="51" t="s">
        <v>38</v>
      </c>
      <c r="H85" s="53" t="s">
        <v>25</v>
      </c>
      <c r="I85" s="56">
        <v>24</v>
      </c>
      <c r="J85" s="54">
        <v>0.54166666666666663</v>
      </c>
      <c r="K85" t="str">
        <f t="shared" si="3"/>
        <v>6Chicago Bears</v>
      </c>
    </row>
    <row r="86" spans="1:11" x14ac:dyDescent="0.25">
      <c r="A86" s="11" t="str">
        <f t="shared" si="2"/>
        <v>6San Francisco 49ers</v>
      </c>
      <c r="B86" s="50">
        <v>6</v>
      </c>
      <c r="C86" s="51" t="s">
        <v>6</v>
      </c>
      <c r="D86" s="52">
        <v>43023</v>
      </c>
      <c r="E86" s="51" t="s">
        <v>26</v>
      </c>
      <c r="F86" s="55">
        <v>24</v>
      </c>
      <c r="G86" s="51" t="s">
        <v>38</v>
      </c>
      <c r="H86" s="53" t="s">
        <v>11</v>
      </c>
      <c r="I86" s="56">
        <v>26</v>
      </c>
      <c r="J86" s="54">
        <v>0.54166666666666663</v>
      </c>
      <c r="K86" t="str">
        <f t="shared" si="3"/>
        <v>6Washington Redskins</v>
      </c>
    </row>
    <row r="87" spans="1:11" x14ac:dyDescent="0.25">
      <c r="A87" s="11" t="str">
        <f t="shared" si="2"/>
        <v>6Tampa Bay Buccaneers</v>
      </c>
      <c r="B87" s="50">
        <v>6</v>
      </c>
      <c r="C87" s="51" t="s">
        <v>6</v>
      </c>
      <c r="D87" s="52">
        <v>43023</v>
      </c>
      <c r="E87" s="51" t="s">
        <v>29</v>
      </c>
      <c r="F87" s="55">
        <v>33</v>
      </c>
      <c r="G87" s="51" t="s">
        <v>38</v>
      </c>
      <c r="H87" s="53" t="s">
        <v>33</v>
      </c>
      <c r="I87" s="56">
        <v>38</v>
      </c>
      <c r="J87" s="54">
        <v>0.67013888888888884</v>
      </c>
      <c r="K87" t="str">
        <f t="shared" si="3"/>
        <v>6Arizona Cardinals</v>
      </c>
    </row>
    <row r="88" spans="1:11" x14ac:dyDescent="0.25">
      <c r="A88" s="11" t="str">
        <f t="shared" si="2"/>
        <v>6Los Angeles Rams</v>
      </c>
      <c r="B88" s="50">
        <v>6</v>
      </c>
      <c r="C88" s="51" t="s">
        <v>6</v>
      </c>
      <c r="D88" s="52">
        <v>43023</v>
      </c>
      <c r="E88" s="51" t="s">
        <v>71</v>
      </c>
      <c r="F88" s="55">
        <v>27</v>
      </c>
      <c r="G88" s="51" t="s">
        <v>38</v>
      </c>
      <c r="H88" s="53" t="s">
        <v>19</v>
      </c>
      <c r="I88" s="56">
        <v>17</v>
      </c>
      <c r="J88" s="54">
        <v>0.67013888888888884</v>
      </c>
      <c r="K88" t="str">
        <f t="shared" si="3"/>
        <v>6Los Angeles Rams</v>
      </c>
    </row>
    <row r="89" spans="1:11" x14ac:dyDescent="0.25">
      <c r="A89" s="11" t="str">
        <f t="shared" si="2"/>
        <v>6Pittsburgh Steelers</v>
      </c>
      <c r="B89" s="50">
        <v>6</v>
      </c>
      <c r="C89" s="51" t="s">
        <v>6</v>
      </c>
      <c r="D89" s="52">
        <v>43023</v>
      </c>
      <c r="E89" s="51" t="s">
        <v>22</v>
      </c>
      <c r="F89" s="55">
        <v>19</v>
      </c>
      <c r="G89" s="51" t="s">
        <v>38</v>
      </c>
      <c r="H89" s="53" t="s">
        <v>14</v>
      </c>
      <c r="I89" s="56">
        <v>13</v>
      </c>
      <c r="J89" s="54">
        <v>0.68402777777777779</v>
      </c>
      <c r="K89" t="str">
        <f t="shared" si="3"/>
        <v>6Pittsburgh Steelers</v>
      </c>
    </row>
    <row r="90" spans="1:11" x14ac:dyDescent="0.25">
      <c r="A90" s="11" t="str">
        <f t="shared" si="2"/>
        <v>6Los Angeles Chargers</v>
      </c>
      <c r="B90" s="50">
        <v>6</v>
      </c>
      <c r="C90" s="51" t="s">
        <v>6</v>
      </c>
      <c r="D90" s="52">
        <v>43023</v>
      </c>
      <c r="E90" s="51" t="s">
        <v>80</v>
      </c>
      <c r="F90" s="55">
        <v>17</v>
      </c>
      <c r="G90" s="51" t="s">
        <v>38</v>
      </c>
      <c r="H90" s="53" t="s">
        <v>17</v>
      </c>
      <c r="I90" s="56">
        <v>16</v>
      </c>
      <c r="J90" s="54">
        <v>0.68402777777777779</v>
      </c>
      <c r="K90" t="str">
        <f t="shared" si="3"/>
        <v>6Los Angeles Chargers</v>
      </c>
    </row>
    <row r="91" spans="1:11" x14ac:dyDescent="0.25">
      <c r="A91" s="11" t="str">
        <f t="shared" si="2"/>
        <v>6New York Giants</v>
      </c>
      <c r="B91" s="50">
        <v>6</v>
      </c>
      <c r="C91" s="51" t="s">
        <v>6</v>
      </c>
      <c r="D91" s="52">
        <v>43023</v>
      </c>
      <c r="E91" s="51" t="s">
        <v>34</v>
      </c>
      <c r="F91" s="55">
        <v>23</v>
      </c>
      <c r="G91" s="51" t="s">
        <v>38</v>
      </c>
      <c r="H91" s="53" t="s">
        <v>31</v>
      </c>
      <c r="I91" s="56">
        <v>10</v>
      </c>
      <c r="J91" s="54">
        <v>0.85416666666666663</v>
      </c>
      <c r="K91" t="str">
        <f t="shared" si="3"/>
        <v>6New York Giants</v>
      </c>
    </row>
    <row r="92" spans="1:11" x14ac:dyDescent="0.25">
      <c r="A92" s="11" t="str">
        <f t="shared" si="2"/>
        <v>6Indianapolis Colts</v>
      </c>
      <c r="B92" s="50">
        <v>6</v>
      </c>
      <c r="C92" s="51" t="s">
        <v>32</v>
      </c>
      <c r="D92" s="52">
        <v>43024</v>
      </c>
      <c r="E92" s="51" t="s">
        <v>30</v>
      </c>
      <c r="F92" s="55">
        <v>22</v>
      </c>
      <c r="G92" s="51" t="s">
        <v>38</v>
      </c>
      <c r="H92" s="53" t="s">
        <v>13</v>
      </c>
      <c r="I92" s="56">
        <v>36</v>
      </c>
      <c r="J92" s="54">
        <v>0.85416666666666663</v>
      </c>
      <c r="K92" t="str">
        <f t="shared" si="3"/>
        <v>6Tennessee Titans</v>
      </c>
    </row>
    <row r="93" spans="1:11" x14ac:dyDescent="0.25">
      <c r="A93" s="11" t="str">
        <f t="shared" si="2"/>
        <v>7Kansas City Chiefs</v>
      </c>
      <c r="B93" s="50">
        <v>7</v>
      </c>
      <c r="C93" s="51" t="s">
        <v>3</v>
      </c>
      <c r="D93" s="52">
        <v>43027</v>
      </c>
      <c r="E93" s="51" t="s">
        <v>14</v>
      </c>
      <c r="F93" s="55">
        <v>30</v>
      </c>
      <c r="G93" s="51" t="s">
        <v>38</v>
      </c>
      <c r="H93" s="53" t="s">
        <v>17</v>
      </c>
      <c r="I93" s="56">
        <v>31</v>
      </c>
      <c r="J93" s="54">
        <v>0.85069444444444442</v>
      </c>
      <c r="K93" t="str">
        <f t="shared" si="3"/>
        <v>7Oakland Raiders</v>
      </c>
    </row>
    <row r="94" spans="1:11" x14ac:dyDescent="0.25">
      <c r="A94" s="11" t="str">
        <f t="shared" si="2"/>
        <v>7Tampa Bay Buccaneers</v>
      </c>
      <c r="B94" s="50">
        <v>7</v>
      </c>
      <c r="C94" s="51" t="s">
        <v>6</v>
      </c>
      <c r="D94" s="52">
        <v>43030</v>
      </c>
      <c r="E94" s="51" t="s">
        <v>29</v>
      </c>
      <c r="F94" s="55">
        <v>27</v>
      </c>
      <c r="G94" s="51" t="s">
        <v>38</v>
      </c>
      <c r="H94" s="53" t="s">
        <v>9</v>
      </c>
      <c r="I94" s="56">
        <v>30</v>
      </c>
      <c r="J94" s="54">
        <v>0.54166666666666663</v>
      </c>
      <c r="K94" t="str">
        <f t="shared" si="3"/>
        <v>7Buffalo Bills</v>
      </c>
    </row>
    <row r="95" spans="1:11" x14ac:dyDescent="0.25">
      <c r="A95" s="11" t="str">
        <f t="shared" si="2"/>
        <v>7Carolina Panthers</v>
      </c>
      <c r="B95" s="50">
        <v>7</v>
      </c>
      <c r="C95" s="51" t="s">
        <v>6</v>
      </c>
      <c r="D95" s="52">
        <v>43030</v>
      </c>
      <c r="E95" s="51" t="s">
        <v>28</v>
      </c>
      <c r="F95" s="55">
        <v>3</v>
      </c>
      <c r="G95" s="51" t="s">
        <v>38</v>
      </c>
      <c r="H95" s="53" t="s">
        <v>10</v>
      </c>
      <c r="I95" s="56">
        <v>17</v>
      </c>
      <c r="J95" s="54">
        <v>0.54166666666666663</v>
      </c>
      <c r="K95" t="str">
        <f t="shared" si="3"/>
        <v>7Chicago Bears</v>
      </c>
    </row>
    <row r="96" spans="1:11" x14ac:dyDescent="0.25">
      <c r="A96" s="11" t="str">
        <f t="shared" si="2"/>
        <v>7Tennessee Titans</v>
      </c>
      <c r="B96" s="50">
        <v>7</v>
      </c>
      <c r="C96" s="51" t="s">
        <v>6</v>
      </c>
      <c r="D96" s="52">
        <v>43030</v>
      </c>
      <c r="E96" s="51" t="s">
        <v>13</v>
      </c>
      <c r="F96" s="55">
        <v>12</v>
      </c>
      <c r="G96" s="51" t="s">
        <v>38</v>
      </c>
      <c r="H96" s="53" t="s">
        <v>21</v>
      </c>
      <c r="I96" s="56">
        <v>9</v>
      </c>
      <c r="J96" s="54">
        <v>0.54166666666666663</v>
      </c>
      <c r="K96" t="str">
        <f t="shared" si="3"/>
        <v>7Tennessee Titans</v>
      </c>
    </row>
    <row r="97" spans="1:11" x14ac:dyDescent="0.25">
      <c r="A97" s="11" t="str">
        <f t="shared" si="2"/>
        <v>7Jacksonville Jaguars</v>
      </c>
      <c r="B97" s="50">
        <v>7</v>
      </c>
      <c r="C97" s="51" t="s">
        <v>6</v>
      </c>
      <c r="D97" s="52">
        <v>43030</v>
      </c>
      <c r="E97" s="51" t="s">
        <v>19</v>
      </c>
      <c r="F97" s="55">
        <v>27</v>
      </c>
      <c r="G97" s="51" t="s">
        <v>38</v>
      </c>
      <c r="H97" s="53" t="s">
        <v>30</v>
      </c>
      <c r="I97" s="56">
        <v>0</v>
      </c>
      <c r="J97" s="54">
        <v>0.54166666666666663</v>
      </c>
      <c r="K97" t="str">
        <f t="shared" si="3"/>
        <v>7Jacksonville Jaguars</v>
      </c>
    </row>
    <row r="98" spans="1:11" x14ac:dyDescent="0.25">
      <c r="A98" s="11" t="str">
        <f t="shared" si="2"/>
        <v>7New Orleans Saints</v>
      </c>
      <c r="B98" s="50">
        <v>7</v>
      </c>
      <c r="C98" s="51" t="s">
        <v>6</v>
      </c>
      <c r="D98" s="52">
        <v>43030</v>
      </c>
      <c r="E98" s="51" t="s">
        <v>7</v>
      </c>
      <c r="F98" s="55">
        <v>26</v>
      </c>
      <c r="G98" s="51" t="s">
        <v>38</v>
      </c>
      <c r="H98" s="53" t="s">
        <v>4</v>
      </c>
      <c r="I98" s="56">
        <v>17</v>
      </c>
      <c r="J98" s="54">
        <v>0.54166666666666663</v>
      </c>
      <c r="K98" t="str">
        <f t="shared" si="3"/>
        <v>7New Orleans Saints</v>
      </c>
    </row>
    <row r="99" spans="1:11" x14ac:dyDescent="0.25">
      <c r="A99" s="11" t="str">
        <f t="shared" si="2"/>
        <v>7New York Jets</v>
      </c>
      <c r="B99" s="50">
        <v>7</v>
      </c>
      <c r="C99" s="51" t="s">
        <v>6</v>
      </c>
      <c r="D99" s="52">
        <v>43030</v>
      </c>
      <c r="E99" s="51" t="s">
        <v>18</v>
      </c>
      <c r="F99" s="55">
        <v>27</v>
      </c>
      <c r="G99" s="51" t="s">
        <v>38</v>
      </c>
      <c r="H99" s="53" t="s">
        <v>16</v>
      </c>
      <c r="I99" s="56">
        <v>30</v>
      </c>
      <c r="J99" s="54">
        <v>0.54166666666666663</v>
      </c>
      <c r="K99" t="str">
        <f t="shared" si="3"/>
        <v>7Miami Dolphins</v>
      </c>
    </row>
    <row r="100" spans="1:11" x14ac:dyDescent="0.25">
      <c r="A100" s="11" t="str">
        <f t="shared" si="2"/>
        <v>7Baltimore Ravens</v>
      </c>
      <c r="B100" s="50">
        <v>7</v>
      </c>
      <c r="C100" s="51" t="s">
        <v>6</v>
      </c>
      <c r="D100" s="52">
        <v>43030</v>
      </c>
      <c r="E100" s="51" t="s">
        <v>25</v>
      </c>
      <c r="F100" s="55">
        <v>16</v>
      </c>
      <c r="G100" s="51" t="s">
        <v>38</v>
      </c>
      <c r="H100" s="53" t="s">
        <v>23</v>
      </c>
      <c r="I100" s="56">
        <v>24</v>
      </c>
      <c r="J100" s="54">
        <v>0.54166666666666663</v>
      </c>
      <c r="K100" t="str">
        <f t="shared" si="3"/>
        <v>7Minnesota Vikings</v>
      </c>
    </row>
    <row r="101" spans="1:11" x14ac:dyDescent="0.25">
      <c r="A101" s="11" t="str">
        <f t="shared" si="2"/>
        <v>7Cincinnati Bengals</v>
      </c>
      <c r="B101" s="50">
        <v>7</v>
      </c>
      <c r="C101" s="51" t="s">
        <v>6</v>
      </c>
      <c r="D101" s="52">
        <v>43030</v>
      </c>
      <c r="E101" s="51" t="s">
        <v>24</v>
      </c>
      <c r="F101" s="55">
        <v>14</v>
      </c>
      <c r="G101" s="51" t="s">
        <v>38</v>
      </c>
      <c r="H101" s="53" t="s">
        <v>22</v>
      </c>
      <c r="I101" s="56">
        <v>29</v>
      </c>
      <c r="J101" s="54">
        <v>0.54166666666666663</v>
      </c>
      <c r="K101" t="str">
        <f t="shared" si="3"/>
        <v>7Pittsburgh Steelers</v>
      </c>
    </row>
    <row r="102" spans="1:11" x14ac:dyDescent="0.25">
      <c r="A102" s="11" t="str">
        <f t="shared" si="2"/>
        <v>7Arizona Cardinals</v>
      </c>
      <c r="B102" s="50">
        <v>7</v>
      </c>
      <c r="C102" s="51" t="s">
        <v>6</v>
      </c>
      <c r="D102" s="52">
        <v>43030</v>
      </c>
      <c r="E102" s="51" t="s">
        <v>33</v>
      </c>
      <c r="F102" s="55">
        <v>0</v>
      </c>
      <c r="G102" s="51" t="s">
        <v>38</v>
      </c>
      <c r="H102" s="53" t="s">
        <v>71</v>
      </c>
      <c r="I102" s="56">
        <v>33</v>
      </c>
      <c r="J102" s="54">
        <v>0.54166666666666663</v>
      </c>
      <c r="K102" t="str">
        <f t="shared" si="3"/>
        <v>7Los Angeles Rams</v>
      </c>
    </row>
    <row r="103" spans="1:11" x14ac:dyDescent="0.25">
      <c r="A103" s="11" t="str">
        <f t="shared" si="2"/>
        <v>7Dallas Cowboys</v>
      </c>
      <c r="B103" s="50">
        <v>7</v>
      </c>
      <c r="C103" s="51" t="s">
        <v>6</v>
      </c>
      <c r="D103" s="52">
        <v>43030</v>
      </c>
      <c r="E103" s="51" t="s">
        <v>27</v>
      </c>
      <c r="F103" s="55">
        <v>40</v>
      </c>
      <c r="G103" s="51" t="s">
        <v>38</v>
      </c>
      <c r="H103" s="53" t="s">
        <v>26</v>
      </c>
      <c r="I103" s="56">
        <v>10</v>
      </c>
      <c r="J103" s="54">
        <v>0.67013888888888884</v>
      </c>
      <c r="K103" t="str">
        <f t="shared" si="3"/>
        <v>7Dallas Cowboys</v>
      </c>
    </row>
    <row r="104" spans="1:11" x14ac:dyDescent="0.25">
      <c r="A104" s="11" t="str">
        <f t="shared" si="2"/>
        <v>7Seattle Seahawks</v>
      </c>
      <c r="B104" s="50">
        <v>7</v>
      </c>
      <c r="C104" s="51" t="s">
        <v>6</v>
      </c>
      <c r="D104" s="52">
        <v>43030</v>
      </c>
      <c r="E104" s="51" t="s">
        <v>5</v>
      </c>
      <c r="F104" s="55">
        <v>24</v>
      </c>
      <c r="G104" s="51" t="s">
        <v>38</v>
      </c>
      <c r="H104" s="53" t="s">
        <v>34</v>
      </c>
      <c r="I104" s="56">
        <v>7</v>
      </c>
      <c r="J104" s="54">
        <v>0.68402777777777779</v>
      </c>
      <c r="K104" t="str">
        <f t="shared" si="3"/>
        <v>7Seattle Seahawks</v>
      </c>
    </row>
    <row r="105" spans="1:11" x14ac:dyDescent="0.25">
      <c r="A105" s="11" t="str">
        <f t="shared" si="2"/>
        <v>7Denver Broncos</v>
      </c>
      <c r="B105" s="50">
        <v>7</v>
      </c>
      <c r="C105" s="51" t="s">
        <v>6</v>
      </c>
      <c r="D105" s="52">
        <v>43030</v>
      </c>
      <c r="E105" s="51" t="s">
        <v>31</v>
      </c>
      <c r="F105" s="55">
        <v>0</v>
      </c>
      <c r="G105" s="51" t="s">
        <v>38</v>
      </c>
      <c r="H105" s="53" t="s">
        <v>80</v>
      </c>
      <c r="I105" s="56">
        <v>21</v>
      </c>
      <c r="J105" s="54">
        <v>0.68402777777777779</v>
      </c>
      <c r="K105" t="str">
        <f t="shared" si="3"/>
        <v>7Los Angeles Chargers</v>
      </c>
    </row>
    <row r="106" spans="1:11" x14ac:dyDescent="0.25">
      <c r="A106" s="11" t="str">
        <f t="shared" si="2"/>
        <v>7Atlanta Falcons</v>
      </c>
      <c r="B106" s="50">
        <v>7</v>
      </c>
      <c r="C106" s="51" t="s">
        <v>6</v>
      </c>
      <c r="D106" s="52">
        <v>43030</v>
      </c>
      <c r="E106" s="51" t="s">
        <v>8</v>
      </c>
      <c r="F106" s="55">
        <v>7</v>
      </c>
      <c r="G106" s="51" t="s">
        <v>38</v>
      </c>
      <c r="H106" s="53" t="s">
        <v>15</v>
      </c>
      <c r="I106" s="56">
        <v>23</v>
      </c>
      <c r="J106" s="54">
        <v>0.85416666666666663</v>
      </c>
      <c r="K106" t="str">
        <f t="shared" si="3"/>
        <v>7New England Patriots</v>
      </c>
    </row>
    <row r="107" spans="1:11" x14ac:dyDescent="0.25">
      <c r="A107" s="11" t="str">
        <f t="shared" si="2"/>
        <v>7Washington Redskins</v>
      </c>
      <c r="B107" s="50">
        <v>7</v>
      </c>
      <c r="C107" s="51" t="s">
        <v>32</v>
      </c>
      <c r="D107" s="52">
        <v>43031</v>
      </c>
      <c r="E107" s="51" t="s">
        <v>11</v>
      </c>
      <c r="F107" s="55">
        <v>24</v>
      </c>
      <c r="G107" s="51" t="s">
        <v>38</v>
      </c>
      <c r="H107" s="53" t="s">
        <v>20</v>
      </c>
      <c r="I107" s="56">
        <v>34</v>
      </c>
      <c r="J107" s="54">
        <v>0.85416666666666663</v>
      </c>
      <c r="K107" t="str">
        <f t="shared" si="3"/>
        <v>7Philadelphia Eagles</v>
      </c>
    </row>
    <row r="108" spans="1:11" x14ac:dyDescent="0.25">
      <c r="A108" s="11" t="str">
        <f t="shared" si="2"/>
        <v>8Miami Dolphins</v>
      </c>
      <c r="B108" s="50">
        <v>8</v>
      </c>
      <c r="C108" s="51" t="s">
        <v>3</v>
      </c>
      <c r="D108" s="52">
        <v>43034</v>
      </c>
      <c r="E108" s="51" t="s">
        <v>16</v>
      </c>
      <c r="F108" s="55">
        <v>0</v>
      </c>
      <c r="G108" s="51" t="s">
        <v>38</v>
      </c>
      <c r="H108" s="53" t="s">
        <v>25</v>
      </c>
      <c r="I108" s="56">
        <v>40</v>
      </c>
      <c r="J108" s="54">
        <v>0.85069444444444442</v>
      </c>
      <c r="K108" t="str">
        <f t="shared" si="3"/>
        <v>8Baltimore Ravens</v>
      </c>
    </row>
    <row r="109" spans="1:11" x14ac:dyDescent="0.25">
      <c r="A109" s="11" t="str">
        <f t="shared" si="2"/>
        <v>8Minnesota Vikings</v>
      </c>
      <c r="B109" s="50">
        <v>8</v>
      </c>
      <c r="C109" s="51" t="s">
        <v>6</v>
      </c>
      <c r="D109" s="52">
        <v>43037</v>
      </c>
      <c r="E109" s="51" t="s">
        <v>23</v>
      </c>
      <c r="F109" s="55">
        <v>33</v>
      </c>
      <c r="G109" s="51" t="s">
        <v>38</v>
      </c>
      <c r="H109" s="53" t="s">
        <v>21</v>
      </c>
      <c r="I109" s="56">
        <v>16</v>
      </c>
      <c r="J109" s="54">
        <v>0.39583333333333331</v>
      </c>
      <c r="K109" t="str">
        <f t="shared" si="3"/>
        <v>8Minnesota Vikings</v>
      </c>
    </row>
    <row r="110" spans="1:11" x14ac:dyDescent="0.25">
      <c r="A110" s="11" t="str">
        <f t="shared" si="2"/>
        <v>8Oakland Raiders</v>
      </c>
      <c r="B110" s="50">
        <v>8</v>
      </c>
      <c r="C110" s="51" t="s">
        <v>6</v>
      </c>
      <c r="D110" s="52">
        <v>43037</v>
      </c>
      <c r="E110" s="51" t="s">
        <v>17</v>
      </c>
      <c r="F110" s="55">
        <v>14</v>
      </c>
      <c r="G110" s="51" t="s">
        <v>38</v>
      </c>
      <c r="H110" s="53" t="s">
        <v>9</v>
      </c>
      <c r="I110" s="56">
        <v>34</v>
      </c>
      <c r="J110" s="54">
        <v>0.54166666666666663</v>
      </c>
      <c r="K110" t="str">
        <f t="shared" si="3"/>
        <v>8Buffalo Bills</v>
      </c>
    </row>
    <row r="111" spans="1:11" x14ac:dyDescent="0.25">
      <c r="A111" s="11" t="str">
        <f t="shared" si="2"/>
        <v>8Indianapolis Colts</v>
      </c>
      <c r="B111" s="50">
        <v>8</v>
      </c>
      <c r="C111" s="51" t="s">
        <v>6</v>
      </c>
      <c r="D111" s="52">
        <v>43037</v>
      </c>
      <c r="E111" s="51" t="s">
        <v>30</v>
      </c>
      <c r="F111" s="55">
        <v>23</v>
      </c>
      <c r="G111" s="51" t="s">
        <v>38</v>
      </c>
      <c r="H111" s="53" t="s">
        <v>24</v>
      </c>
      <c r="I111" s="56">
        <v>24</v>
      </c>
      <c r="J111" s="54">
        <v>0.54166666666666663</v>
      </c>
      <c r="K111" t="str">
        <f t="shared" si="3"/>
        <v>8Cincinnati Bengals</v>
      </c>
    </row>
    <row r="112" spans="1:11" x14ac:dyDescent="0.25">
      <c r="A112" s="11" t="str">
        <f t="shared" si="2"/>
        <v>8Chicago Bears</v>
      </c>
      <c r="B112" s="50">
        <v>8</v>
      </c>
      <c r="C112" s="51" t="s">
        <v>6</v>
      </c>
      <c r="D112" s="52">
        <v>43037</v>
      </c>
      <c r="E112" s="51" t="s">
        <v>10</v>
      </c>
      <c r="F112" s="55">
        <v>12</v>
      </c>
      <c r="G112" s="51" t="s">
        <v>38</v>
      </c>
      <c r="H112" s="53" t="s">
        <v>7</v>
      </c>
      <c r="I112" s="56">
        <v>20</v>
      </c>
      <c r="J112" s="54">
        <v>0.54166666666666663</v>
      </c>
      <c r="K112" t="str">
        <f t="shared" si="3"/>
        <v>8New Orleans Saints</v>
      </c>
    </row>
    <row r="113" spans="1:11" x14ac:dyDescent="0.25">
      <c r="A113" s="11" t="str">
        <f t="shared" si="2"/>
        <v>8Los Angeles Chargers</v>
      </c>
      <c r="B113" s="50">
        <v>8</v>
      </c>
      <c r="C113" s="51" t="s">
        <v>6</v>
      </c>
      <c r="D113" s="52">
        <v>43037</v>
      </c>
      <c r="E113" s="51" t="s">
        <v>80</v>
      </c>
      <c r="F113" s="55">
        <v>13</v>
      </c>
      <c r="G113" s="51" t="s">
        <v>38</v>
      </c>
      <c r="H113" s="53" t="s">
        <v>15</v>
      </c>
      <c r="I113" s="56">
        <v>21</v>
      </c>
      <c r="J113" s="54">
        <v>0.54166666666666663</v>
      </c>
      <c r="K113" t="str">
        <f t="shared" si="3"/>
        <v>8New England Patriots</v>
      </c>
    </row>
    <row r="114" spans="1:11" x14ac:dyDescent="0.25">
      <c r="A114" s="11" t="str">
        <f t="shared" si="2"/>
        <v>8Atlanta Falcons</v>
      </c>
      <c r="B114" s="50">
        <v>8</v>
      </c>
      <c r="C114" s="51" t="s">
        <v>6</v>
      </c>
      <c r="D114" s="52">
        <v>43037</v>
      </c>
      <c r="E114" s="51" t="s">
        <v>8</v>
      </c>
      <c r="F114" s="55">
        <v>25</v>
      </c>
      <c r="G114" s="51" t="s">
        <v>38</v>
      </c>
      <c r="H114" s="53" t="s">
        <v>18</v>
      </c>
      <c r="I114" s="56">
        <v>20</v>
      </c>
      <c r="J114" s="54">
        <v>0.54166666666666663</v>
      </c>
      <c r="K114" t="str">
        <f t="shared" si="3"/>
        <v>8Atlanta Falcons</v>
      </c>
    </row>
    <row r="115" spans="1:11" x14ac:dyDescent="0.25">
      <c r="A115" s="11" t="str">
        <f t="shared" si="2"/>
        <v>8San Francisco 49ers</v>
      </c>
      <c r="B115" s="50">
        <v>8</v>
      </c>
      <c r="C115" s="51" t="s">
        <v>6</v>
      </c>
      <c r="D115" s="52">
        <v>43037</v>
      </c>
      <c r="E115" s="51" t="s">
        <v>26</v>
      </c>
      <c r="F115" s="55">
        <v>10</v>
      </c>
      <c r="G115" s="51" t="s">
        <v>38</v>
      </c>
      <c r="H115" s="53" t="s">
        <v>20</v>
      </c>
      <c r="I115" s="56">
        <v>33</v>
      </c>
      <c r="J115" s="54">
        <v>0.54166666666666663</v>
      </c>
      <c r="K115" t="str">
        <f t="shared" si="3"/>
        <v>8Philadelphia Eagles</v>
      </c>
    </row>
    <row r="116" spans="1:11" x14ac:dyDescent="0.25">
      <c r="A116" s="11" t="str">
        <f t="shared" si="2"/>
        <v>8Carolina Panthers</v>
      </c>
      <c r="B116" s="50">
        <v>8</v>
      </c>
      <c r="C116" s="51" t="s">
        <v>6</v>
      </c>
      <c r="D116" s="52">
        <v>43037</v>
      </c>
      <c r="E116" s="51" t="s">
        <v>28</v>
      </c>
      <c r="F116" s="55">
        <v>17</v>
      </c>
      <c r="G116" s="51" t="s">
        <v>38</v>
      </c>
      <c r="H116" s="53" t="s">
        <v>29</v>
      </c>
      <c r="I116" s="56">
        <v>3</v>
      </c>
      <c r="J116" s="54">
        <v>0.54166666666666663</v>
      </c>
      <c r="K116" t="str">
        <f t="shared" si="3"/>
        <v>8Carolina Panthers</v>
      </c>
    </row>
    <row r="117" spans="1:11" x14ac:dyDescent="0.25">
      <c r="A117" s="11" t="str">
        <f t="shared" si="2"/>
        <v>8Houston Texans</v>
      </c>
      <c r="B117" s="50">
        <v>8</v>
      </c>
      <c r="C117" s="51" t="s">
        <v>6</v>
      </c>
      <c r="D117" s="52">
        <v>43037</v>
      </c>
      <c r="E117" s="51" t="s">
        <v>12</v>
      </c>
      <c r="F117" s="55">
        <v>38</v>
      </c>
      <c r="G117" s="51" t="s">
        <v>38</v>
      </c>
      <c r="H117" s="53" t="s">
        <v>5</v>
      </c>
      <c r="I117" s="56">
        <v>41</v>
      </c>
      <c r="J117" s="54">
        <v>0.67013888888888884</v>
      </c>
      <c r="K117" t="str">
        <f t="shared" si="3"/>
        <v>8Seattle Seahawks</v>
      </c>
    </row>
    <row r="118" spans="1:11" x14ac:dyDescent="0.25">
      <c r="A118" s="11" t="str">
        <f t="shared" si="2"/>
        <v>8Dallas Cowboys</v>
      </c>
      <c r="B118" s="50">
        <v>8</v>
      </c>
      <c r="C118" s="51" t="s">
        <v>6</v>
      </c>
      <c r="D118" s="52">
        <v>43037</v>
      </c>
      <c r="E118" s="51" t="s">
        <v>27</v>
      </c>
      <c r="F118" s="55">
        <v>33</v>
      </c>
      <c r="G118" s="51" t="s">
        <v>38</v>
      </c>
      <c r="H118" s="53" t="s">
        <v>11</v>
      </c>
      <c r="I118" s="56">
        <v>19</v>
      </c>
      <c r="J118" s="54">
        <v>0.68402777777777779</v>
      </c>
      <c r="K118" t="str">
        <f t="shared" si="3"/>
        <v>8Dallas Cowboys</v>
      </c>
    </row>
    <row r="119" spans="1:11" x14ac:dyDescent="0.25">
      <c r="A119" s="11" t="str">
        <f t="shared" si="2"/>
        <v>8Pittsburgh Steelers</v>
      </c>
      <c r="B119" s="50">
        <v>8</v>
      </c>
      <c r="C119" s="51" t="s">
        <v>6</v>
      </c>
      <c r="D119" s="52">
        <v>43037</v>
      </c>
      <c r="E119" s="51" t="s">
        <v>22</v>
      </c>
      <c r="F119" s="55">
        <v>20</v>
      </c>
      <c r="G119" s="51" t="s">
        <v>38</v>
      </c>
      <c r="H119" s="53" t="s">
        <v>35</v>
      </c>
      <c r="I119" s="56">
        <v>15</v>
      </c>
      <c r="J119" s="54">
        <v>0.85416666666666663</v>
      </c>
      <c r="K119" t="str">
        <f t="shared" si="3"/>
        <v>8Pittsburgh Steelers</v>
      </c>
    </row>
    <row r="120" spans="1:11" x14ac:dyDescent="0.25">
      <c r="A120" s="11" t="str">
        <f t="shared" si="2"/>
        <v>8Denver Broncos</v>
      </c>
      <c r="B120" s="50">
        <v>8</v>
      </c>
      <c r="C120" s="51" t="s">
        <v>32</v>
      </c>
      <c r="D120" s="52">
        <v>43038</v>
      </c>
      <c r="E120" s="51" t="s">
        <v>31</v>
      </c>
      <c r="F120" s="55">
        <v>19</v>
      </c>
      <c r="G120" s="51" t="s">
        <v>38</v>
      </c>
      <c r="H120" s="53" t="s">
        <v>14</v>
      </c>
      <c r="I120" s="56">
        <v>29</v>
      </c>
      <c r="J120" s="54">
        <v>0.85416666666666663</v>
      </c>
      <c r="K120" t="str">
        <f t="shared" si="3"/>
        <v>8Kansas City Chiefs</v>
      </c>
    </row>
    <row r="121" spans="1:11" x14ac:dyDescent="0.25">
      <c r="A121" s="11" t="str">
        <f t="shared" si="2"/>
        <v>9Buffalo Bills</v>
      </c>
      <c r="B121" s="50">
        <v>9</v>
      </c>
      <c r="C121" s="51" t="s">
        <v>3</v>
      </c>
      <c r="D121" s="52">
        <v>43041</v>
      </c>
      <c r="E121" s="51" t="s">
        <v>9</v>
      </c>
      <c r="F121" s="55">
        <v>21</v>
      </c>
      <c r="G121" s="51" t="s">
        <v>38</v>
      </c>
      <c r="H121" s="53" t="s">
        <v>18</v>
      </c>
      <c r="I121" s="56">
        <v>34</v>
      </c>
      <c r="J121" s="54">
        <v>0.85069444444444442</v>
      </c>
      <c r="K121" t="str">
        <f t="shared" si="3"/>
        <v>9New York Jets</v>
      </c>
    </row>
    <row r="122" spans="1:11" x14ac:dyDescent="0.25">
      <c r="A122" s="11" t="str">
        <f t="shared" si="2"/>
        <v>9Atlanta Falcons</v>
      </c>
      <c r="B122" s="50">
        <v>9</v>
      </c>
      <c r="C122" s="51" t="s">
        <v>6</v>
      </c>
      <c r="D122" s="52">
        <v>43044</v>
      </c>
      <c r="E122" s="51" t="s">
        <v>8</v>
      </c>
      <c r="F122" s="55">
        <v>17</v>
      </c>
      <c r="G122" s="51" t="s">
        <v>38</v>
      </c>
      <c r="H122" s="53" t="s">
        <v>28</v>
      </c>
      <c r="I122" s="56">
        <v>20</v>
      </c>
      <c r="J122" s="54">
        <v>0.54166666666666663</v>
      </c>
      <c r="K122" t="str">
        <f t="shared" si="3"/>
        <v>9Carolina Panthers</v>
      </c>
    </row>
    <row r="123" spans="1:11" x14ac:dyDescent="0.25">
      <c r="A123" s="11" t="str">
        <f t="shared" si="2"/>
        <v>9Indianapolis Colts</v>
      </c>
      <c r="B123" s="50">
        <v>9</v>
      </c>
      <c r="C123" s="51" t="s">
        <v>6</v>
      </c>
      <c r="D123" s="52">
        <v>43044</v>
      </c>
      <c r="E123" s="51" t="s">
        <v>30</v>
      </c>
      <c r="F123" s="55">
        <v>20</v>
      </c>
      <c r="G123" s="51" t="s">
        <v>38</v>
      </c>
      <c r="H123" s="53" t="s">
        <v>12</v>
      </c>
      <c r="I123" s="56">
        <v>14</v>
      </c>
      <c r="J123" s="54">
        <v>0.54166666666666663</v>
      </c>
      <c r="K123" t="str">
        <f t="shared" si="3"/>
        <v>9Indianapolis Colts</v>
      </c>
    </row>
    <row r="124" spans="1:11" x14ac:dyDescent="0.25">
      <c r="A124" s="11" t="str">
        <f t="shared" si="2"/>
        <v>9Cincinnati Bengals</v>
      </c>
      <c r="B124" s="50">
        <v>9</v>
      </c>
      <c r="C124" s="51" t="s">
        <v>6</v>
      </c>
      <c r="D124" s="52">
        <v>43044</v>
      </c>
      <c r="E124" s="51" t="s">
        <v>24</v>
      </c>
      <c r="F124" s="55">
        <v>7</v>
      </c>
      <c r="G124" s="51" t="s">
        <v>38</v>
      </c>
      <c r="H124" s="53" t="s">
        <v>19</v>
      </c>
      <c r="I124" s="56">
        <v>23</v>
      </c>
      <c r="J124" s="54">
        <v>0.54166666666666663</v>
      </c>
      <c r="K124" t="str">
        <f t="shared" si="3"/>
        <v>9Jacksonville Jaguars</v>
      </c>
    </row>
    <row r="125" spans="1:11" x14ac:dyDescent="0.25">
      <c r="A125" s="11" t="str">
        <f t="shared" si="2"/>
        <v>9Tampa Bay Buccaneers</v>
      </c>
      <c r="B125" s="50">
        <v>9</v>
      </c>
      <c r="C125" s="51" t="s">
        <v>6</v>
      </c>
      <c r="D125" s="52">
        <v>43044</v>
      </c>
      <c r="E125" s="51" t="s">
        <v>29</v>
      </c>
      <c r="F125" s="55">
        <v>10</v>
      </c>
      <c r="G125" s="51" t="s">
        <v>38</v>
      </c>
      <c r="H125" s="53" t="s">
        <v>7</v>
      </c>
      <c r="I125" s="56">
        <v>30</v>
      </c>
      <c r="J125" s="54">
        <v>0.54166666666666663</v>
      </c>
      <c r="K125" t="str">
        <f t="shared" si="3"/>
        <v>9New Orleans Saints</v>
      </c>
    </row>
    <row r="126" spans="1:11" x14ac:dyDescent="0.25">
      <c r="A126" s="11" t="str">
        <f t="shared" si="2"/>
        <v>9Los Angeles Rams</v>
      </c>
      <c r="B126" s="50">
        <v>9</v>
      </c>
      <c r="C126" s="51" t="s">
        <v>6</v>
      </c>
      <c r="D126" s="52">
        <v>43044</v>
      </c>
      <c r="E126" s="51" t="s">
        <v>71</v>
      </c>
      <c r="F126" s="55">
        <v>51</v>
      </c>
      <c r="G126" s="51" t="s">
        <v>38</v>
      </c>
      <c r="H126" s="53" t="s">
        <v>34</v>
      </c>
      <c r="I126" s="56">
        <v>17</v>
      </c>
      <c r="J126" s="54">
        <v>0.54166666666666663</v>
      </c>
      <c r="K126" t="str">
        <f t="shared" si="3"/>
        <v>9Los Angeles Rams</v>
      </c>
    </row>
    <row r="127" spans="1:11" x14ac:dyDescent="0.25">
      <c r="A127" s="11" t="str">
        <f t="shared" si="2"/>
        <v>9Baltimore Ravens</v>
      </c>
      <c r="B127" s="50">
        <v>9</v>
      </c>
      <c r="C127" s="51" t="s">
        <v>6</v>
      </c>
      <c r="D127" s="52">
        <v>43044</v>
      </c>
      <c r="E127" s="51" t="s">
        <v>25</v>
      </c>
      <c r="F127" s="55">
        <v>20</v>
      </c>
      <c r="G127" s="51" t="s">
        <v>38</v>
      </c>
      <c r="H127" s="53" t="s">
        <v>13</v>
      </c>
      <c r="I127" s="56">
        <v>23</v>
      </c>
      <c r="J127" s="54">
        <v>0.54166666666666663</v>
      </c>
      <c r="K127" t="str">
        <f t="shared" si="3"/>
        <v>9Tennessee Titans</v>
      </c>
    </row>
    <row r="128" spans="1:11" x14ac:dyDescent="0.25">
      <c r="A128" s="11" t="str">
        <f t="shared" si="2"/>
        <v>9Denver Broncos</v>
      </c>
      <c r="B128" s="50">
        <v>9</v>
      </c>
      <c r="C128" s="51" t="s">
        <v>6</v>
      </c>
      <c r="D128" s="52">
        <v>43044</v>
      </c>
      <c r="E128" s="51" t="s">
        <v>31</v>
      </c>
      <c r="F128" s="55">
        <v>23</v>
      </c>
      <c r="G128" s="51" t="s">
        <v>38</v>
      </c>
      <c r="H128" s="53" t="s">
        <v>20</v>
      </c>
      <c r="I128" s="56">
        <v>51</v>
      </c>
      <c r="J128" s="54">
        <v>0.54166666666666663</v>
      </c>
      <c r="K128" t="str">
        <f t="shared" si="3"/>
        <v>9Philadelphia Eagles</v>
      </c>
    </row>
    <row r="129" spans="1:11" x14ac:dyDescent="0.25">
      <c r="A129" s="11" t="str">
        <f t="shared" si="2"/>
        <v>9Washington Redskins</v>
      </c>
      <c r="B129" s="50">
        <v>9</v>
      </c>
      <c r="C129" s="51" t="s">
        <v>6</v>
      </c>
      <c r="D129" s="52">
        <v>43044</v>
      </c>
      <c r="E129" s="51" t="s">
        <v>11</v>
      </c>
      <c r="F129" s="55">
        <v>17</v>
      </c>
      <c r="G129" s="51" t="s">
        <v>38</v>
      </c>
      <c r="H129" s="53" t="s">
        <v>5</v>
      </c>
      <c r="I129" s="56">
        <v>14</v>
      </c>
      <c r="J129" s="54">
        <v>0.67013888888888884</v>
      </c>
      <c r="K129" t="str">
        <f t="shared" si="3"/>
        <v>9Washington Redskins</v>
      </c>
    </row>
    <row r="130" spans="1:11" x14ac:dyDescent="0.25">
      <c r="A130" s="11" t="str">
        <f t="shared" ref="A130:A193" si="4">B130&amp;E130</f>
        <v>9Arizona Cardinals</v>
      </c>
      <c r="B130" s="50">
        <v>9</v>
      </c>
      <c r="C130" s="51" t="s">
        <v>6</v>
      </c>
      <c r="D130" s="52">
        <v>43044</v>
      </c>
      <c r="E130" s="51" t="s">
        <v>33</v>
      </c>
      <c r="F130" s="55">
        <v>20</v>
      </c>
      <c r="G130" s="51" t="s">
        <v>38</v>
      </c>
      <c r="H130" s="53" t="s">
        <v>26</v>
      </c>
      <c r="I130" s="56">
        <v>10</v>
      </c>
      <c r="J130" s="54">
        <v>0.67013888888888884</v>
      </c>
      <c r="K130" t="str">
        <f t="shared" ref="K130:K193" si="5">IF(AND(F130=0,I130=0),"",IF(F130&gt;I130,B130&amp;E130,IF(F130&lt;I130,B130&amp;H130,"Tie")))</f>
        <v>9Arizona Cardinals</v>
      </c>
    </row>
    <row r="131" spans="1:11" x14ac:dyDescent="0.25">
      <c r="A131" s="11" t="str">
        <f t="shared" si="4"/>
        <v>9Kansas City Chiefs</v>
      </c>
      <c r="B131" s="50">
        <v>9</v>
      </c>
      <c r="C131" s="51" t="s">
        <v>6</v>
      </c>
      <c r="D131" s="52">
        <v>43044</v>
      </c>
      <c r="E131" s="51" t="s">
        <v>14</v>
      </c>
      <c r="F131" s="55">
        <v>17</v>
      </c>
      <c r="G131" s="51" t="s">
        <v>38</v>
      </c>
      <c r="H131" s="53" t="s">
        <v>27</v>
      </c>
      <c r="I131" s="56">
        <v>28</v>
      </c>
      <c r="J131" s="54">
        <v>0.68402777777777779</v>
      </c>
      <c r="K131" t="str">
        <f t="shared" si="5"/>
        <v>9Dallas Cowboys</v>
      </c>
    </row>
    <row r="132" spans="1:11" x14ac:dyDescent="0.25">
      <c r="A132" s="11" t="str">
        <f t="shared" si="4"/>
        <v>9Oakland Raiders</v>
      </c>
      <c r="B132" s="50">
        <v>9</v>
      </c>
      <c r="C132" s="51" t="s">
        <v>6</v>
      </c>
      <c r="D132" s="52">
        <v>43044</v>
      </c>
      <c r="E132" s="51" t="s">
        <v>17</v>
      </c>
      <c r="F132" s="55">
        <v>27</v>
      </c>
      <c r="G132" s="51" t="s">
        <v>38</v>
      </c>
      <c r="H132" s="53" t="s">
        <v>16</v>
      </c>
      <c r="I132" s="56">
        <v>24</v>
      </c>
      <c r="J132" s="54">
        <v>0.85416666666666663</v>
      </c>
      <c r="K132" t="str">
        <f t="shared" si="5"/>
        <v>9Oakland Raiders</v>
      </c>
    </row>
    <row r="133" spans="1:11" x14ac:dyDescent="0.25">
      <c r="A133" s="11" t="str">
        <f t="shared" si="4"/>
        <v>9Detroit Lions</v>
      </c>
      <c r="B133" s="50">
        <v>9</v>
      </c>
      <c r="C133" s="51" t="s">
        <v>32</v>
      </c>
      <c r="D133" s="52">
        <v>43045</v>
      </c>
      <c r="E133" s="51" t="s">
        <v>35</v>
      </c>
      <c r="F133" s="55">
        <v>30</v>
      </c>
      <c r="G133" s="51" t="s">
        <v>38</v>
      </c>
      <c r="H133" s="53" t="s">
        <v>4</v>
      </c>
      <c r="I133" s="56">
        <v>17</v>
      </c>
      <c r="J133" s="54">
        <v>0.85416666666666663</v>
      </c>
      <c r="K133" t="str">
        <f t="shared" si="5"/>
        <v>9Detroit Lions</v>
      </c>
    </row>
    <row r="134" spans="1:11" x14ac:dyDescent="0.25">
      <c r="A134" s="11" t="str">
        <f t="shared" si="4"/>
        <v>10Seattle Seahawks</v>
      </c>
      <c r="B134" s="50">
        <v>10</v>
      </c>
      <c r="C134" s="51" t="s">
        <v>3</v>
      </c>
      <c r="D134" s="52">
        <v>43048</v>
      </c>
      <c r="E134" s="51" t="s">
        <v>5</v>
      </c>
      <c r="F134" s="55">
        <v>22</v>
      </c>
      <c r="G134" s="51" t="s">
        <v>38</v>
      </c>
      <c r="H134" s="53" t="s">
        <v>33</v>
      </c>
      <c r="I134" s="56">
        <v>16</v>
      </c>
      <c r="J134" s="54">
        <v>0.85069444444444442</v>
      </c>
      <c r="K134" t="str">
        <f t="shared" si="5"/>
        <v>10Seattle Seahawks</v>
      </c>
    </row>
    <row r="135" spans="1:11" x14ac:dyDescent="0.25">
      <c r="A135" s="11" t="str">
        <f t="shared" si="4"/>
        <v>10New Orleans Saints</v>
      </c>
      <c r="B135" s="50">
        <v>10</v>
      </c>
      <c r="C135" s="51" t="s">
        <v>6</v>
      </c>
      <c r="D135" s="52">
        <v>43051</v>
      </c>
      <c r="E135" s="51" t="s">
        <v>7</v>
      </c>
      <c r="F135" s="55">
        <v>47</v>
      </c>
      <c r="G135" s="51" t="s">
        <v>38</v>
      </c>
      <c r="H135" s="53" t="s">
        <v>9</v>
      </c>
      <c r="I135" s="56">
        <v>10</v>
      </c>
      <c r="J135" s="54">
        <v>0.54166666666666663</v>
      </c>
      <c r="K135" t="str">
        <f t="shared" si="5"/>
        <v>10New Orleans Saints</v>
      </c>
    </row>
    <row r="136" spans="1:11" x14ac:dyDescent="0.25">
      <c r="A136" s="11" t="str">
        <f t="shared" si="4"/>
        <v>10Green Bay Packers</v>
      </c>
      <c r="B136" s="50">
        <v>10</v>
      </c>
      <c r="C136" s="51" t="s">
        <v>6</v>
      </c>
      <c r="D136" s="52">
        <v>43051</v>
      </c>
      <c r="E136" s="51" t="s">
        <v>4</v>
      </c>
      <c r="F136" s="55">
        <v>23</v>
      </c>
      <c r="G136" s="51" t="s">
        <v>38</v>
      </c>
      <c r="H136" s="53" t="s">
        <v>10</v>
      </c>
      <c r="I136" s="56">
        <v>16</v>
      </c>
      <c r="J136" s="54">
        <v>0.54166666666666663</v>
      </c>
      <c r="K136" t="str">
        <f t="shared" si="5"/>
        <v>10Green Bay Packers</v>
      </c>
    </row>
    <row r="137" spans="1:11" x14ac:dyDescent="0.25">
      <c r="A137" s="11" t="str">
        <f t="shared" si="4"/>
        <v>10Pittsburgh Steelers</v>
      </c>
      <c r="B137" s="50">
        <v>10</v>
      </c>
      <c r="C137" s="51" t="s">
        <v>6</v>
      </c>
      <c r="D137" s="52">
        <v>43051</v>
      </c>
      <c r="E137" s="51" t="s">
        <v>22</v>
      </c>
      <c r="F137" s="55">
        <v>20</v>
      </c>
      <c r="G137" s="51" t="s">
        <v>38</v>
      </c>
      <c r="H137" s="53" t="s">
        <v>30</v>
      </c>
      <c r="I137" s="56">
        <v>17</v>
      </c>
      <c r="J137" s="54">
        <v>0.54166666666666663</v>
      </c>
      <c r="K137" t="str">
        <f t="shared" si="5"/>
        <v>10Pittsburgh Steelers</v>
      </c>
    </row>
    <row r="138" spans="1:11" x14ac:dyDescent="0.25">
      <c r="A138" s="11" t="str">
        <f t="shared" si="4"/>
        <v>10Cleveland Browns</v>
      </c>
      <c r="B138" s="50">
        <v>10</v>
      </c>
      <c r="C138" s="51" t="s">
        <v>6</v>
      </c>
      <c r="D138" s="52">
        <v>43051</v>
      </c>
      <c r="E138" s="51" t="s">
        <v>21</v>
      </c>
      <c r="F138" s="55">
        <v>24</v>
      </c>
      <c r="G138" s="51" t="s">
        <v>38</v>
      </c>
      <c r="H138" s="53" t="s">
        <v>35</v>
      </c>
      <c r="I138" s="56">
        <v>38</v>
      </c>
      <c r="J138" s="54">
        <v>0.54166666666666663</v>
      </c>
      <c r="K138" t="str">
        <f t="shared" si="5"/>
        <v>10Detroit Lions</v>
      </c>
    </row>
    <row r="139" spans="1:11" x14ac:dyDescent="0.25">
      <c r="A139" s="11" t="str">
        <f t="shared" si="4"/>
        <v>10Los Angeles Chargers</v>
      </c>
      <c r="B139" s="50">
        <v>10</v>
      </c>
      <c r="C139" s="51" t="s">
        <v>6</v>
      </c>
      <c r="D139" s="52">
        <v>43051</v>
      </c>
      <c r="E139" s="51" t="s">
        <v>80</v>
      </c>
      <c r="F139" s="55">
        <v>17</v>
      </c>
      <c r="G139" s="51" t="s">
        <v>38</v>
      </c>
      <c r="H139" s="53" t="s">
        <v>19</v>
      </c>
      <c r="I139" s="56">
        <v>20</v>
      </c>
      <c r="J139" s="54">
        <v>0.54166666666666663</v>
      </c>
      <c r="K139" t="str">
        <f t="shared" si="5"/>
        <v>10Jacksonville Jaguars</v>
      </c>
    </row>
    <row r="140" spans="1:11" x14ac:dyDescent="0.25">
      <c r="A140" s="11" t="str">
        <f t="shared" si="4"/>
        <v>10Cincinnati Bengals</v>
      </c>
      <c r="B140" s="50">
        <v>10</v>
      </c>
      <c r="C140" s="51" t="s">
        <v>6</v>
      </c>
      <c r="D140" s="52">
        <v>43051</v>
      </c>
      <c r="E140" s="51" t="s">
        <v>24</v>
      </c>
      <c r="F140" s="55">
        <v>20</v>
      </c>
      <c r="G140" s="51" t="s">
        <v>38</v>
      </c>
      <c r="H140" s="53" t="s">
        <v>13</v>
      </c>
      <c r="I140" s="56">
        <v>24</v>
      </c>
      <c r="J140" s="54">
        <v>0.54166666666666663</v>
      </c>
      <c r="K140" t="str">
        <f t="shared" si="5"/>
        <v>10Tennessee Titans</v>
      </c>
    </row>
    <row r="141" spans="1:11" x14ac:dyDescent="0.25">
      <c r="A141" s="11" t="str">
        <f t="shared" si="4"/>
        <v>10New York Jets</v>
      </c>
      <c r="B141" s="50">
        <v>10</v>
      </c>
      <c r="C141" s="51" t="s">
        <v>6</v>
      </c>
      <c r="D141" s="52">
        <v>43051</v>
      </c>
      <c r="E141" s="51" t="s">
        <v>18</v>
      </c>
      <c r="F141" s="55">
        <v>10</v>
      </c>
      <c r="G141" s="51" t="s">
        <v>38</v>
      </c>
      <c r="H141" s="53" t="s">
        <v>29</v>
      </c>
      <c r="I141" s="56">
        <v>15</v>
      </c>
      <c r="J141" s="54">
        <v>0.54166666666666663</v>
      </c>
      <c r="K141" t="str">
        <f t="shared" si="5"/>
        <v>10Tampa Bay Buccaneers</v>
      </c>
    </row>
    <row r="142" spans="1:11" x14ac:dyDescent="0.25">
      <c r="A142" s="11" t="str">
        <f t="shared" si="4"/>
        <v>10Minnesota Vikings</v>
      </c>
      <c r="B142" s="50">
        <v>10</v>
      </c>
      <c r="C142" s="51" t="s">
        <v>6</v>
      </c>
      <c r="D142" s="52">
        <v>43051</v>
      </c>
      <c r="E142" s="51" t="s">
        <v>23</v>
      </c>
      <c r="F142" s="55">
        <v>38</v>
      </c>
      <c r="G142" s="51" t="s">
        <v>38</v>
      </c>
      <c r="H142" s="53" t="s">
        <v>11</v>
      </c>
      <c r="I142" s="56">
        <v>30</v>
      </c>
      <c r="J142" s="54">
        <v>0.54166666666666663</v>
      </c>
      <c r="K142" t="str">
        <f t="shared" si="5"/>
        <v>10Minnesota Vikings</v>
      </c>
    </row>
    <row r="143" spans="1:11" x14ac:dyDescent="0.25">
      <c r="A143" s="11" t="str">
        <f t="shared" si="4"/>
        <v>10Houston Texans</v>
      </c>
      <c r="B143" s="50">
        <v>10</v>
      </c>
      <c r="C143" s="51" t="s">
        <v>6</v>
      </c>
      <c r="D143" s="52">
        <v>43051</v>
      </c>
      <c r="E143" s="51" t="s">
        <v>12</v>
      </c>
      <c r="F143" s="55">
        <v>7</v>
      </c>
      <c r="G143" s="51" t="s">
        <v>38</v>
      </c>
      <c r="H143" s="53" t="s">
        <v>71</v>
      </c>
      <c r="I143" s="56">
        <v>33</v>
      </c>
      <c r="J143" s="54">
        <v>0.67013888888888884</v>
      </c>
      <c r="K143" t="str">
        <f t="shared" si="5"/>
        <v>10Los Angeles Rams</v>
      </c>
    </row>
    <row r="144" spans="1:11" x14ac:dyDescent="0.25">
      <c r="A144" s="11" t="str">
        <f t="shared" si="4"/>
        <v>10Dallas Cowboys</v>
      </c>
      <c r="B144" s="50">
        <v>10</v>
      </c>
      <c r="C144" s="51" t="s">
        <v>6</v>
      </c>
      <c r="D144" s="52">
        <v>43051</v>
      </c>
      <c r="E144" s="51" t="s">
        <v>27</v>
      </c>
      <c r="F144" s="55">
        <v>7</v>
      </c>
      <c r="G144" s="51" t="s">
        <v>38</v>
      </c>
      <c r="H144" s="53" t="s">
        <v>8</v>
      </c>
      <c r="I144" s="56">
        <v>27</v>
      </c>
      <c r="J144" s="54">
        <v>0.68402777777777779</v>
      </c>
      <c r="K144" t="str">
        <f t="shared" si="5"/>
        <v>10Atlanta Falcons</v>
      </c>
    </row>
    <row r="145" spans="1:11" x14ac:dyDescent="0.25">
      <c r="A145" s="11" t="str">
        <f t="shared" si="4"/>
        <v>10New York Giants</v>
      </c>
      <c r="B145" s="50">
        <v>10</v>
      </c>
      <c r="C145" s="51" t="s">
        <v>6</v>
      </c>
      <c r="D145" s="52">
        <v>43051</v>
      </c>
      <c r="E145" s="51" t="s">
        <v>34</v>
      </c>
      <c r="F145" s="55">
        <v>21</v>
      </c>
      <c r="G145" s="51" t="s">
        <v>38</v>
      </c>
      <c r="H145" s="53" t="s">
        <v>26</v>
      </c>
      <c r="I145" s="56">
        <v>31</v>
      </c>
      <c r="J145" s="54">
        <v>0.68402777777777779</v>
      </c>
      <c r="K145" t="str">
        <f t="shared" si="5"/>
        <v>10San Francisco 49ers</v>
      </c>
    </row>
    <row r="146" spans="1:11" x14ac:dyDescent="0.25">
      <c r="A146" s="11" t="str">
        <f t="shared" si="4"/>
        <v>10New England Patriots</v>
      </c>
      <c r="B146" s="50">
        <v>10</v>
      </c>
      <c r="C146" s="51" t="s">
        <v>6</v>
      </c>
      <c r="D146" s="52">
        <v>43051</v>
      </c>
      <c r="E146" s="51" t="s">
        <v>15</v>
      </c>
      <c r="F146" s="55">
        <v>41</v>
      </c>
      <c r="G146" s="51" t="s">
        <v>38</v>
      </c>
      <c r="H146" s="53" t="s">
        <v>31</v>
      </c>
      <c r="I146" s="56">
        <v>16</v>
      </c>
      <c r="J146" s="54">
        <v>0.85416666666666663</v>
      </c>
      <c r="K146" t="str">
        <f t="shared" si="5"/>
        <v>10New England Patriots</v>
      </c>
    </row>
    <row r="147" spans="1:11" x14ac:dyDescent="0.25">
      <c r="A147" s="11" t="str">
        <f t="shared" si="4"/>
        <v>10Miami Dolphins</v>
      </c>
      <c r="B147" s="50">
        <v>10</v>
      </c>
      <c r="C147" s="51" t="s">
        <v>32</v>
      </c>
      <c r="D147" s="52">
        <v>43052</v>
      </c>
      <c r="E147" s="51" t="s">
        <v>16</v>
      </c>
      <c r="F147" s="55">
        <v>21</v>
      </c>
      <c r="G147" s="51" t="s">
        <v>38</v>
      </c>
      <c r="H147" s="53" t="s">
        <v>28</v>
      </c>
      <c r="I147" s="56">
        <v>45</v>
      </c>
      <c r="J147" s="54">
        <v>0.85416666666666663</v>
      </c>
      <c r="K147" t="str">
        <f t="shared" si="5"/>
        <v>10Carolina Panthers</v>
      </c>
    </row>
    <row r="148" spans="1:11" x14ac:dyDescent="0.25">
      <c r="A148" s="11" t="str">
        <f t="shared" si="4"/>
        <v>11Tampa Bay Buccaneers</v>
      </c>
      <c r="B148" s="63">
        <v>11</v>
      </c>
      <c r="C148" s="51" t="s">
        <v>6</v>
      </c>
      <c r="D148" s="52">
        <v>43058</v>
      </c>
      <c r="E148" s="51" t="s">
        <v>29</v>
      </c>
      <c r="F148" s="55">
        <v>30</v>
      </c>
      <c r="G148" s="51" t="s">
        <v>38</v>
      </c>
      <c r="H148" s="53" t="s">
        <v>16</v>
      </c>
      <c r="I148" s="56">
        <v>20</v>
      </c>
      <c r="J148" s="54">
        <v>0.54166666666666663</v>
      </c>
      <c r="K148" t="str">
        <f t="shared" si="5"/>
        <v>11Tampa Bay Buccaneers</v>
      </c>
    </row>
    <row r="149" spans="1:11" x14ac:dyDescent="0.25">
      <c r="A149" s="11" t="str">
        <f t="shared" si="4"/>
        <v>11Tennessee Titans</v>
      </c>
      <c r="B149" s="50">
        <v>11</v>
      </c>
      <c r="C149" s="51" t="s">
        <v>3</v>
      </c>
      <c r="D149" s="52">
        <v>43055</v>
      </c>
      <c r="E149" s="51" t="s">
        <v>13</v>
      </c>
      <c r="F149" s="55">
        <v>17</v>
      </c>
      <c r="G149" s="51" t="s">
        <v>38</v>
      </c>
      <c r="H149" s="53" t="s">
        <v>22</v>
      </c>
      <c r="I149" s="56">
        <v>40</v>
      </c>
      <c r="J149" s="54">
        <v>0.85069444444444442</v>
      </c>
      <c r="K149" t="str">
        <f t="shared" si="5"/>
        <v>11Pittsburgh Steelers</v>
      </c>
    </row>
    <row r="150" spans="1:11" x14ac:dyDescent="0.25">
      <c r="A150" s="11" t="str">
        <f t="shared" si="4"/>
        <v>11Detroit Lions</v>
      </c>
      <c r="B150" s="50">
        <v>11</v>
      </c>
      <c r="C150" s="51" t="s">
        <v>6</v>
      </c>
      <c r="D150" s="52">
        <v>43058</v>
      </c>
      <c r="E150" s="51" t="s">
        <v>35</v>
      </c>
      <c r="F150" s="55">
        <v>27</v>
      </c>
      <c r="G150" s="51" t="s">
        <v>38</v>
      </c>
      <c r="H150" s="53" t="s">
        <v>10</v>
      </c>
      <c r="I150" s="56">
        <v>24</v>
      </c>
      <c r="J150" s="54">
        <v>0.54166666666666663</v>
      </c>
      <c r="K150" t="str">
        <f t="shared" si="5"/>
        <v>11Detroit Lions</v>
      </c>
    </row>
    <row r="151" spans="1:11" x14ac:dyDescent="0.25">
      <c r="A151" s="11" t="str">
        <f t="shared" si="4"/>
        <v>11Jacksonville Jaguars</v>
      </c>
      <c r="B151" s="50">
        <v>11</v>
      </c>
      <c r="C151" s="51" t="s">
        <v>6</v>
      </c>
      <c r="D151" s="52">
        <v>43058</v>
      </c>
      <c r="E151" s="51" t="s">
        <v>19</v>
      </c>
      <c r="F151" s="55">
        <v>19</v>
      </c>
      <c r="G151" s="51" t="s">
        <v>38</v>
      </c>
      <c r="H151" s="53" t="s">
        <v>21</v>
      </c>
      <c r="I151" s="56">
        <v>7</v>
      </c>
      <c r="J151" s="54">
        <v>0.54166666666666663</v>
      </c>
      <c r="K151" t="str">
        <f t="shared" si="5"/>
        <v>11Jacksonville Jaguars</v>
      </c>
    </row>
    <row r="152" spans="1:11" x14ac:dyDescent="0.25">
      <c r="A152" s="11" t="str">
        <f t="shared" si="4"/>
        <v>11Baltimore Ravens</v>
      </c>
      <c r="B152" s="50">
        <v>11</v>
      </c>
      <c r="C152" s="51" t="s">
        <v>6</v>
      </c>
      <c r="D152" s="52">
        <v>43058</v>
      </c>
      <c r="E152" s="51" t="s">
        <v>25</v>
      </c>
      <c r="F152" s="55">
        <v>23</v>
      </c>
      <c r="G152" s="51" t="s">
        <v>38</v>
      </c>
      <c r="H152" s="53" t="s">
        <v>4</v>
      </c>
      <c r="I152" s="56">
        <v>0</v>
      </c>
      <c r="J152" s="54">
        <v>0.54166666666666663</v>
      </c>
      <c r="K152" t="str">
        <f t="shared" si="5"/>
        <v>11Baltimore Ravens</v>
      </c>
    </row>
    <row r="153" spans="1:11" x14ac:dyDescent="0.25">
      <c r="A153" s="11" t="str">
        <f t="shared" si="4"/>
        <v>11Arizona Cardinals</v>
      </c>
      <c r="B153" s="50">
        <v>11</v>
      </c>
      <c r="C153" s="51" t="s">
        <v>6</v>
      </c>
      <c r="D153" s="52">
        <v>43058</v>
      </c>
      <c r="E153" s="51" t="s">
        <v>33</v>
      </c>
      <c r="F153" s="55">
        <v>21</v>
      </c>
      <c r="G153" s="51" t="s">
        <v>38</v>
      </c>
      <c r="H153" s="53" t="s">
        <v>12</v>
      </c>
      <c r="I153" s="56">
        <v>31</v>
      </c>
      <c r="J153" s="54">
        <v>0.54166666666666663</v>
      </c>
      <c r="K153" t="str">
        <f t="shared" si="5"/>
        <v>11Houston Texans</v>
      </c>
    </row>
    <row r="154" spans="1:11" x14ac:dyDescent="0.25">
      <c r="A154" s="11" t="str">
        <f t="shared" si="4"/>
        <v>11Los Angeles Rams</v>
      </c>
      <c r="B154" s="50">
        <v>11</v>
      </c>
      <c r="C154" s="51" t="s">
        <v>6</v>
      </c>
      <c r="D154" s="52">
        <v>43058</v>
      </c>
      <c r="E154" s="51" t="s">
        <v>71</v>
      </c>
      <c r="F154" s="55">
        <v>7</v>
      </c>
      <c r="G154" s="51" t="s">
        <v>38</v>
      </c>
      <c r="H154" s="53" t="s">
        <v>23</v>
      </c>
      <c r="I154" s="56">
        <v>24</v>
      </c>
      <c r="J154" s="54">
        <v>0.54166666666666663</v>
      </c>
      <c r="K154" t="str">
        <f t="shared" si="5"/>
        <v>11Minnesota Vikings</v>
      </c>
    </row>
    <row r="155" spans="1:11" x14ac:dyDescent="0.25">
      <c r="A155" s="11" t="str">
        <f t="shared" si="4"/>
        <v>11Washington Redskins</v>
      </c>
      <c r="B155" s="50">
        <v>11</v>
      </c>
      <c r="C155" s="51" t="s">
        <v>6</v>
      </c>
      <c r="D155" s="52">
        <v>43058</v>
      </c>
      <c r="E155" s="51" t="s">
        <v>11</v>
      </c>
      <c r="F155" s="55">
        <v>31</v>
      </c>
      <c r="G155" s="51" t="s">
        <v>38</v>
      </c>
      <c r="H155" s="53" t="s">
        <v>7</v>
      </c>
      <c r="I155" s="56">
        <v>34</v>
      </c>
      <c r="J155" s="54">
        <v>0.54166666666666663</v>
      </c>
      <c r="K155" t="str">
        <f t="shared" si="5"/>
        <v>11New Orleans Saints</v>
      </c>
    </row>
    <row r="156" spans="1:11" x14ac:dyDescent="0.25">
      <c r="A156" s="11" t="str">
        <f t="shared" si="4"/>
        <v>11Kansas City Chiefs</v>
      </c>
      <c r="B156" s="50">
        <v>11</v>
      </c>
      <c r="C156" s="51" t="s">
        <v>6</v>
      </c>
      <c r="D156" s="52">
        <v>43058</v>
      </c>
      <c r="E156" s="51" t="s">
        <v>14</v>
      </c>
      <c r="F156" s="55">
        <v>9</v>
      </c>
      <c r="G156" s="51" t="s">
        <v>38</v>
      </c>
      <c r="H156" s="53" t="s">
        <v>34</v>
      </c>
      <c r="I156" s="56">
        <v>12</v>
      </c>
      <c r="J156" s="54">
        <v>0.54166666666666663</v>
      </c>
      <c r="K156" t="str">
        <f t="shared" si="5"/>
        <v>11New York Giants</v>
      </c>
    </row>
    <row r="157" spans="1:11" x14ac:dyDescent="0.25">
      <c r="A157" s="11" t="str">
        <f t="shared" si="4"/>
        <v>11Buffalo Bills</v>
      </c>
      <c r="B157" s="50">
        <v>11</v>
      </c>
      <c r="C157" s="51" t="s">
        <v>6</v>
      </c>
      <c r="D157" s="52">
        <v>43058</v>
      </c>
      <c r="E157" s="51" t="s">
        <v>9</v>
      </c>
      <c r="F157" s="55">
        <v>24</v>
      </c>
      <c r="G157" s="51" t="s">
        <v>38</v>
      </c>
      <c r="H157" s="53" t="s">
        <v>80</v>
      </c>
      <c r="I157" s="56">
        <v>54</v>
      </c>
      <c r="J157" s="54">
        <v>0.67013888888888884</v>
      </c>
      <c r="K157" t="str">
        <f t="shared" si="5"/>
        <v>11Los Angeles Chargers</v>
      </c>
    </row>
    <row r="158" spans="1:11" x14ac:dyDescent="0.25">
      <c r="A158" s="11" t="str">
        <f t="shared" si="4"/>
        <v>11Cincinnati Bengals</v>
      </c>
      <c r="B158" s="50">
        <v>11</v>
      </c>
      <c r="C158" s="51" t="s">
        <v>6</v>
      </c>
      <c r="D158" s="52">
        <v>43058</v>
      </c>
      <c r="E158" s="51" t="s">
        <v>24</v>
      </c>
      <c r="F158" s="55">
        <v>20</v>
      </c>
      <c r="G158" s="51" t="s">
        <v>38</v>
      </c>
      <c r="H158" s="53" t="s">
        <v>31</v>
      </c>
      <c r="I158" s="56">
        <v>17</v>
      </c>
      <c r="J158" s="54">
        <v>0.68402777777777779</v>
      </c>
      <c r="K158" t="str">
        <f t="shared" si="5"/>
        <v>11Cincinnati Bengals</v>
      </c>
    </row>
    <row r="159" spans="1:11" x14ac:dyDescent="0.25">
      <c r="A159" s="11" t="str">
        <f t="shared" si="4"/>
        <v>11New England Patriots</v>
      </c>
      <c r="B159" s="50">
        <v>11</v>
      </c>
      <c r="C159" s="51" t="s">
        <v>6</v>
      </c>
      <c r="D159" s="52">
        <v>43058</v>
      </c>
      <c r="E159" s="51" t="s">
        <v>15</v>
      </c>
      <c r="F159" s="55">
        <v>33</v>
      </c>
      <c r="G159" s="51" t="s">
        <v>38</v>
      </c>
      <c r="H159" s="53" t="s">
        <v>17</v>
      </c>
      <c r="I159" s="56">
        <v>8</v>
      </c>
      <c r="J159" s="54">
        <v>0.68402777777777779</v>
      </c>
      <c r="K159" t="str">
        <f t="shared" si="5"/>
        <v>11New England Patriots</v>
      </c>
    </row>
    <row r="160" spans="1:11" x14ac:dyDescent="0.25">
      <c r="A160" s="11" t="str">
        <f t="shared" si="4"/>
        <v>11Philadelphia Eagles</v>
      </c>
      <c r="B160" s="50">
        <v>11</v>
      </c>
      <c r="C160" s="51" t="s">
        <v>6</v>
      </c>
      <c r="D160" s="52">
        <v>43058</v>
      </c>
      <c r="E160" s="51" t="s">
        <v>20</v>
      </c>
      <c r="F160" s="55">
        <v>37</v>
      </c>
      <c r="G160" s="51" t="s">
        <v>38</v>
      </c>
      <c r="H160" s="53" t="s">
        <v>27</v>
      </c>
      <c r="I160" s="56">
        <v>9</v>
      </c>
      <c r="J160" s="54">
        <v>0.85416666666666663</v>
      </c>
      <c r="K160" t="str">
        <f t="shared" si="5"/>
        <v>11Philadelphia Eagles</v>
      </c>
    </row>
    <row r="161" spans="1:11" x14ac:dyDescent="0.25">
      <c r="A161" s="11" t="str">
        <f t="shared" si="4"/>
        <v>11Atlanta Falcons</v>
      </c>
      <c r="B161" s="50">
        <v>11</v>
      </c>
      <c r="C161" s="51" t="s">
        <v>32</v>
      </c>
      <c r="D161" s="52">
        <v>43059</v>
      </c>
      <c r="E161" s="51" t="s">
        <v>8</v>
      </c>
      <c r="F161" s="55">
        <v>34</v>
      </c>
      <c r="G161" s="51" t="s">
        <v>38</v>
      </c>
      <c r="H161" s="53" t="s">
        <v>5</v>
      </c>
      <c r="I161" s="56">
        <v>31</v>
      </c>
      <c r="J161" s="54">
        <v>0.85416666666666663</v>
      </c>
      <c r="K161" t="str">
        <f t="shared" si="5"/>
        <v>11Atlanta Falcons</v>
      </c>
    </row>
    <row r="162" spans="1:11" x14ac:dyDescent="0.25">
      <c r="A162" s="11" t="str">
        <f t="shared" si="4"/>
        <v>12Minnesota Vikings</v>
      </c>
      <c r="B162" s="50">
        <v>12</v>
      </c>
      <c r="C162" s="51" t="s">
        <v>3</v>
      </c>
      <c r="D162" s="52">
        <v>43062</v>
      </c>
      <c r="E162" s="51" t="s">
        <v>23</v>
      </c>
      <c r="F162" s="55">
        <v>30</v>
      </c>
      <c r="G162" s="51" t="s">
        <v>38</v>
      </c>
      <c r="H162" s="53" t="s">
        <v>35</v>
      </c>
      <c r="I162" s="56">
        <v>23</v>
      </c>
      <c r="J162" s="54">
        <v>0.52083333333333337</v>
      </c>
      <c r="K162" t="str">
        <f t="shared" si="5"/>
        <v>12Minnesota Vikings</v>
      </c>
    </row>
    <row r="163" spans="1:11" x14ac:dyDescent="0.25">
      <c r="A163" s="11" t="str">
        <f t="shared" si="4"/>
        <v>12Los Angeles Chargers</v>
      </c>
      <c r="B163" s="50">
        <v>12</v>
      </c>
      <c r="C163" s="51" t="s">
        <v>3</v>
      </c>
      <c r="D163" s="52">
        <v>43062</v>
      </c>
      <c r="E163" s="51" t="s">
        <v>80</v>
      </c>
      <c r="F163" s="55">
        <v>28</v>
      </c>
      <c r="G163" s="51" t="s">
        <v>38</v>
      </c>
      <c r="H163" s="53" t="s">
        <v>27</v>
      </c>
      <c r="I163" s="56">
        <v>6</v>
      </c>
      <c r="J163" s="54">
        <v>0.6875</v>
      </c>
      <c r="K163" t="str">
        <f t="shared" si="5"/>
        <v>12Los Angeles Chargers</v>
      </c>
    </row>
    <row r="164" spans="1:11" x14ac:dyDescent="0.25">
      <c r="A164" s="11" t="str">
        <f t="shared" si="4"/>
        <v>12New York Giants</v>
      </c>
      <c r="B164" s="50">
        <v>12</v>
      </c>
      <c r="C164" s="51" t="s">
        <v>3</v>
      </c>
      <c r="D164" s="52">
        <v>43062</v>
      </c>
      <c r="E164" s="51" t="s">
        <v>34</v>
      </c>
      <c r="F164" s="55">
        <v>10</v>
      </c>
      <c r="G164" s="51" t="s">
        <v>38</v>
      </c>
      <c r="H164" s="53" t="s">
        <v>11</v>
      </c>
      <c r="I164" s="56">
        <v>20</v>
      </c>
      <c r="J164" s="54">
        <v>0.85416666666666663</v>
      </c>
      <c r="K164" t="str">
        <f t="shared" si="5"/>
        <v>12Washington Redskins</v>
      </c>
    </row>
    <row r="165" spans="1:11" x14ac:dyDescent="0.25">
      <c r="A165" s="11" t="str">
        <f t="shared" si="4"/>
        <v>12Tampa Bay Buccaneers</v>
      </c>
      <c r="B165" s="50">
        <v>12</v>
      </c>
      <c r="C165" s="51" t="s">
        <v>6</v>
      </c>
      <c r="D165" s="52">
        <v>43065</v>
      </c>
      <c r="E165" s="51" t="s">
        <v>29</v>
      </c>
      <c r="F165" s="55">
        <v>20</v>
      </c>
      <c r="G165" s="51" t="s">
        <v>38</v>
      </c>
      <c r="H165" s="53" t="s">
        <v>8</v>
      </c>
      <c r="I165" s="56">
        <v>34</v>
      </c>
      <c r="J165" s="54">
        <v>0.54166666666666663</v>
      </c>
      <c r="K165" t="str">
        <f t="shared" si="5"/>
        <v>12Atlanta Falcons</v>
      </c>
    </row>
    <row r="166" spans="1:11" x14ac:dyDescent="0.25">
      <c r="A166" s="11" t="str">
        <f t="shared" si="4"/>
        <v>12Cleveland Browns</v>
      </c>
      <c r="B166" s="50">
        <v>12</v>
      </c>
      <c r="C166" s="51" t="s">
        <v>6</v>
      </c>
      <c r="D166" s="52">
        <v>43065</v>
      </c>
      <c r="E166" s="51" t="s">
        <v>21</v>
      </c>
      <c r="F166" s="55">
        <v>16</v>
      </c>
      <c r="G166" s="51" t="s">
        <v>38</v>
      </c>
      <c r="H166" s="53" t="s">
        <v>24</v>
      </c>
      <c r="I166" s="56">
        <v>30</v>
      </c>
      <c r="J166" s="54">
        <v>0.54166666666666663</v>
      </c>
      <c r="K166" t="str">
        <f t="shared" si="5"/>
        <v>12Cincinnati Bengals</v>
      </c>
    </row>
    <row r="167" spans="1:11" x14ac:dyDescent="0.25">
      <c r="A167" s="11" t="str">
        <f t="shared" si="4"/>
        <v>12Tennessee Titans</v>
      </c>
      <c r="B167" s="50">
        <v>12</v>
      </c>
      <c r="C167" s="51" t="s">
        <v>6</v>
      </c>
      <c r="D167" s="52">
        <v>43065</v>
      </c>
      <c r="E167" s="51" t="s">
        <v>13</v>
      </c>
      <c r="F167" s="55">
        <v>20</v>
      </c>
      <c r="G167" s="51" t="s">
        <v>38</v>
      </c>
      <c r="H167" s="53" t="s">
        <v>30</v>
      </c>
      <c r="I167" s="56">
        <v>16</v>
      </c>
      <c r="J167" s="54">
        <v>0.54166666666666663</v>
      </c>
      <c r="K167" t="str">
        <f t="shared" si="5"/>
        <v>12Tennessee Titans</v>
      </c>
    </row>
    <row r="168" spans="1:11" x14ac:dyDescent="0.25">
      <c r="A168" s="11" t="str">
        <f t="shared" si="4"/>
        <v>12Buffalo Bills</v>
      </c>
      <c r="B168" s="50">
        <v>12</v>
      </c>
      <c r="C168" s="51" t="s">
        <v>6</v>
      </c>
      <c r="D168" s="52">
        <v>43065</v>
      </c>
      <c r="E168" s="51" t="s">
        <v>9</v>
      </c>
      <c r="F168" s="55">
        <v>16</v>
      </c>
      <c r="G168" s="51" t="s">
        <v>38</v>
      </c>
      <c r="H168" s="53" t="s">
        <v>14</v>
      </c>
      <c r="I168" s="56">
        <v>10</v>
      </c>
      <c r="J168" s="54">
        <v>0.54166666666666663</v>
      </c>
      <c r="K168" t="str">
        <f t="shared" si="5"/>
        <v>12Buffalo Bills</v>
      </c>
    </row>
    <row r="169" spans="1:11" x14ac:dyDescent="0.25">
      <c r="A169" s="11" t="str">
        <f t="shared" si="4"/>
        <v>12Miami Dolphins</v>
      </c>
      <c r="B169" s="50">
        <v>12</v>
      </c>
      <c r="C169" s="51" t="s">
        <v>6</v>
      </c>
      <c r="D169" s="52">
        <v>43065</v>
      </c>
      <c r="E169" s="51" t="s">
        <v>16</v>
      </c>
      <c r="F169" s="55">
        <v>17</v>
      </c>
      <c r="G169" s="51" t="s">
        <v>38</v>
      </c>
      <c r="H169" s="53" t="s">
        <v>15</v>
      </c>
      <c r="I169" s="56">
        <v>35</v>
      </c>
      <c r="J169" s="54">
        <v>0.54166666666666663</v>
      </c>
      <c r="K169" t="str">
        <f t="shared" si="5"/>
        <v>12New England Patriots</v>
      </c>
    </row>
    <row r="170" spans="1:11" x14ac:dyDescent="0.25">
      <c r="A170" s="11" t="str">
        <f t="shared" si="4"/>
        <v>12Carolina Panthers</v>
      </c>
      <c r="B170" s="50">
        <v>12</v>
      </c>
      <c r="C170" s="51" t="s">
        <v>6</v>
      </c>
      <c r="D170" s="52">
        <v>43065</v>
      </c>
      <c r="E170" s="51" t="s">
        <v>28</v>
      </c>
      <c r="F170" s="55">
        <v>35</v>
      </c>
      <c r="G170" s="51" t="s">
        <v>38</v>
      </c>
      <c r="H170" s="53" t="s">
        <v>18</v>
      </c>
      <c r="I170" s="56">
        <v>27</v>
      </c>
      <c r="J170" s="54">
        <v>0.54166666666666663</v>
      </c>
      <c r="K170" t="str">
        <f t="shared" si="5"/>
        <v>12Carolina Panthers</v>
      </c>
    </row>
    <row r="171" spans="1:11" x14ac:dyDescent="0.25">
      <c r="A171" s="11" t="str">
        <f t="shared" si="4"/>
        <v>12Chicago Bears</v>
      </c>
      <c r="B171" s="50">
        <v>12</v>
      </c>
      <c r="C171" s="51" t="s">
        <v>6</v>
      </c>
      <c r="D171" s="52">
        <v>43065</v>
      </c>
      <c r="E171" s="51" t="s">
        <v>10</v>
      </c>
      <c r="F171" s="55">
        <v>3</v>
      </c>
      <c r="G171" s="51" t="s">
        <v>38</v>
      </c>
      <c r="H171" s="53" t="s">
        <v>20</v>
      </c>
      <c r="I171" s="56">
        <v>31</v>
      </c>
      <c r="J171" s="54">
        <v>0.54166666666666663</v>
      </c>
      <c r="K171" t="str">
        <f t="shared" si="5"/>
        <v>12Philadelphia Eagles</v>
      </c>
    </row>
    <row r="172" spans="1:11" x14ac:dyDescent="0.25">
      <c r="A172" s="11" t="str">
        <f t="shared" si="4"/>
        <v>12New Orleans Saints</v>
      </c>
      <c r="B172" s="50">
        <v>12</v>
      </c>
      <c r="C172" s="51" t="s">
        <v>6</v>
      </c>
      <c r="D172" s="52">
        <v>43065</v>
      </c>
      <c r="E172" s="51" t="s">
        <v>7</v>
      </c>
      <c r="F172" s="55">
        <v>20</v>
      </c>
      <c r="G172" s="51" t="s">
        <v>38</v>
      </c>
      <c r="H172" s="53" t="s">
        <v>71</v>
      </c>
      <c r="I172" s="56">
        <v>26</v>
      </c>
      <c r="J172" s="54">
        <v>0.67013888888888884</v>
      </c>
      <c r="K172" t="str">
        <f t="shared" si="5"/>
        <v>12Los Angeles Rams</v>
      </c>
    </row>
    <row r="173" spans="1:11" x14ac:dyDescent="0.25">
      <c r="A173" s="11" t="str">
        <f t="shared" si="4"/>
        <v>12Seattle Seahawks</v>
      </c>
      <c r="B173" s="50">
        <v>12</v>
      </c>
      <c r="C173" s="51" t="s">
        <v>6</v>
      </c>
      <c r="D173" s="52">
        <v>43065</v>
      </c>
      <c r="E173" s="51" t="s">
        <v>5</v>
      </c>
      <c r="F173" s="55">
        <v>24</v>
      </c>
      <c r="G173" s="51" t="s">
        <v>38</v>
      </c>
      <c r="H173" s="53" t="s">
        <v>26</v>
      </c>
      <c r="I173" s="56">
        <v>13</v>
      </c>
      <c r="J173" s="54">
        <v>0.67013888888888884</v>
      </c>
      <c r="K173" t="str">
        <f t="shared" si="5"/>
        <v>12Seattle Seahawks</v>
      </c>
    </row>
    <row r="174" spans="1:11" x14ac:dyDescent="0.25">
      <c r="A174" s="11" t="str">
        <f t="shared" si="4"/>
        <v>12Jacksonville Jaguars</v>
      </c>
      <c r="B174" s="50">
        <v>12</v>
      </c>
      <c r="C174" s="51" t="s">
        <v>6</v>
      </c>
      <c r="D174" s="52">
        <v>43065</v>
      </c>
      <c r="E174" s="51" t="s">
        <v>19</v>
      </c>
      <c r="F174" s="55">
        <v>24</v>
      </c>
      <c r="G174" s="51" t="s">
        <v>38</v>
      </c>
      <c r="H174" s="53" t="s">
        <v>33</v>
      </c>
      <c r="I174" s="56">
        <v>27</v>
      </c>
      <c r="J174" s="54">
        <v>0.68402777777777779</v>
      </c>
      <c r="K174" t="str">
        <f t="shared" si="5"/>
        <v>12Arizona Cardinals</v>
      </c>
    </row>
    <row r="175" spans="1:11" x14ac:dyDescent="0.25">
      <c r="A175" s="11" t="str">
        <f t="shared" si="4"/>
        <v>12Denver Broncos</v>
      </c>
      <c r="B175" s="50">
        <v>12</v>
      </c>
      <c r="C175" s="51" t="s">
        <v>6</v>
      </c>
      <c r="D175" s="52">
        <v>43065</v>
      </c>
      <c r="E175" s="51" t="s">
        <v>31</v>
      </c>
      <c r="F175" s="55">
        <v>14</v>
      </c>
      <c r="G175" s="51" t="s">
        <v>38</v>
      </c>
      <c r="H175" s="53" t="s">
        <v>17</v>
      </c>
      <c r="I175" s="56">
        <v>21</v>
      </c>
      <c r="J175" s="54">
        <v>0.68402777777777779</v>
      </c>
      <c r="K175" t="str">
        <f t="shared" si="5"/>
        <v>12Oakland Raiders</v>
      </c>
    </row>
    <row r="176" spans="1:11" x14ac:dyDescent="0.25">
      <c r="A176" s="11" t="str">
        <f t="shared" si="4"/>
        <v>12Green Bay Packers</v>
      </c>
      <c r="B176" s="50">
        <v>12</v>
      </c>
      <c r="C176" s="51" t="s">
        <v>6</v>
      </c>
      <c r="D176" s="52">
        <v>43065</v>
      </c>
      <c r="E176" s="51" t="s">
        <v>4</v>
      </c>
      <c r="F176" s="55">
        <v>28</v>
      </c>
      <c r="G176" s="51" t="s">
        <v>38</v>
      </c>
      <c r="H176" s="53" t="s">
        <v>22</v>
      </c>
      <c r="I176" s="56">
        <v>31</v>
      </c>
      <c r="J176" s="54">
        <v>0.85416666666666663</v>
      </c>
      <c r="K176" t="str">
        <f t="shared" si="5"/>
        <v>12Pittsburgh Steelers</v>
      </c>
    </row>
    <row r="177" spans="1:11" x14ac:dyDescent="0.25">
      <c r="A177" s="11" t="str">
        <f t="shared" si="4"/>
        <v>12Houston Texans</v>
      </c>
      <c r="B177" s="50">
        <v>12</v>
      </c>
      <c r="C177" s="51" t="s">
        <v>32</v>
      </c>
      <c r="D177" s="52">
        <v>43066</v>
      </c>
      <c r="E177" s="51" t="s">
        <v>12</v>
      </c>
      <c r="F177" s="55">
        <v>16</v>
      </c>
      <c r="G177" s="51" t="s">
        <v>38</v>
      </c>
      <c r="H177" s="53" t="s">
        <v>25</v>
      </c>
      <c r="I177" s="56">
        <v>23</v>
      </c>
      <c r="J177" s="54">
        <v>0.85416666666666663</v>
      </c>
      <c r="K177" t="str">
        <f t="shared" si="5"/>
        <v>12Baltimore Ravens</v>
      </c>
    </row>
    <row r="178" spans="1:11" x14ac:dyDescent="0.25">
      <c r="A178" s="11" t="str">
        <f t="shared" si="4"/>
        <v>13Washington Redskins</v>
      </c>
      <c r="B178" s="50">
        <v>13</v>
      </c>
      <c r="C178" s="51" t="s">
        <v>3</v>
      </c>
      <c r="D178" s="52">
        <v>43069</v>
      </c>
      <c r="E178" s="51" t="s">
        <v>11</v>
      </c>
      <c r="F178" s="55">
        <v>14</v>
      </c>
      <c r="G178" s="51" t="s">
        <v>38</v>
      </c>
      <c r="H178" s="53" t="s">
        <v>27</v>
      </c>
      <c r="I178" s="56">
        <v>38</v>
      </c>
      <c r="J178" s="54">
        <v>0.85069444444444442</v>
      </c>
      <c r="K178" t="str">
        <f t="shared" si="5"/>
        <v>13Dallas Cowboys</v>
      </c>
    </row>
    <row r="179" spans="1:11" x14ac:dyDescent="0.25">
      <c r="A179" s="11" t="str">
        <f t="shared" si="4"/>
        <v>13Minnesota Vikings</v>
      </c>
      <c r="B179" s="50">
        <v>13</v>
      </c>
      <c r="C179" s="51" t="s">
        <v>6</v>
      </c>
      <c r="D179" s="52">
        <v>43072</v>
      </c>
      <c r="E179" s="51" t="s">
        <v>23</v>
      </c>
      <c r="F179" s="55">
        <v>14</v>
      </c>
      <c r="G179" s="51" t="s">
        <v>38</v>
      </c>
      <c r="H179" s="53" t="s">
        <v>8</v>
      </c>
      <c r="I179" s="56">
        <v>9</v>
      </c>
      <c r="J179" s="54">
        <v>0.54166666666666663</v>
      </c>
      <c r="K179" t="str">
        <f t="shared" si="5"/>
        <v>13Minnesota Vikings</v>
      </c>
    </row>
    <row r="180" spans="1:11" x14ac:dyDescent="0.25">
      <c r="A180" s="11" t="str">
        <f t="shared" si="4"/>
        <v>13New England Patriots</v>
      </c>
      <c r="B180" s="50">
        <v>13</v>
      </c>
      <c r="C180" s="51" t="s">
        <v>6</v>
      </c>
      <c r="D180" s="52">
        <v>43072</v>
      </c>
      <c r="E180" s="51" t="s">
        <v>15</v>
      </c>
      <c r="F180" s="55">
        <v>23</v>
      </c>
      <c r="G180" s="51" t="s">
        <v>38</v>
      </c>
      <c r="H180" s="53" t="s">
        <v>9</v>
      </c>
      <c r="I180" s="56">
        <v>3</v>
      </c>
      <c r="J180" s="54">
        <v>0.54166666666666663</v>
      </c>
      <c r="K180" t="str">
        <f t="shared" si="5"/>
        <v>13New England Patriots</v>
      </c>
    </row>
    <row r="181" spans="1:11" x14ac:dyDescent="0.25">
      <c r="A181" s="11" t="str">
        <f t="shared" si="4"/>
        <v>13San Francisco 49ers</v>
      </c>
      <c r="B181" s="50">
        <v>13</v>
      </c>
      <c r="C181" s="51" t="s">
        <v>6</v>
      </c>
      <c r="D181" s="52">
        <v>43072</v>
      </c>
      <c r="E181" s="51" t="s">
        <v>26</v>
      </c>
      <c r="F181" s="55">
        <v>15</v>
      </c>
      <c r="G181" s="51" t="s">
        <v>38</v>
      </c>
      <c r="H181" s="53" t="s">
        <v>10</v>
      </c>
      <c r="I181" s="56">
        <v>14</v>
      </c>
      <c r="J181" s="54">
        <v>0.54166666666666663</v>
      </c>
      <c r="K181" t="str">
        <f t="shared" si="5"/>
        <v>13San Francisco 49ers</v>
      </c>
    </row>
    <row r="182" spans="1:11" x14ac:dyDescent="0.25">
      <c r="A182" s="11" t="str">
        <f t="shared" si="4"/>
        <v>13Tampa Bay Buccaneers</v>
      </c>
      <c r="B182" s="50">
        <v>13</v>
      </c>
      <c r="C182" s="51" t="s">
        <v>6</v>
      </c>
      <c r="D182" s="52">
        <v>43072</v>
      </c>
      <c r="E182" s="51" t="s">
        <v>29</v>
      </c>
      <c r="F182" s="55">
        <v>20</v>
      </c>
      <c r="G182" s="51" t="s">
        <v>38</v>
      </c>
      <c r="H182" s="53" t="s">
        <v>4</v>
      </c>
      <c r="I182" s="56">
        <v>26</v>
      </c>
      <c r="J182" s="54">
        <v>0.54166666666666663</v>
      </c>
      <c r="K182" t="str">
        <f t="shared" si="5"/>
        <v>13Green Bay Packers</v>
      </c>
    </row>
    <row r="183" spans="1:11" x14ac:dyDescent="0.25">
      <c r="A183" s="11" t="str">
        <f t="shared" si="4"/>
        <v>13Indianapolis Colts</v>
      </c>
      <c r="B183" s="50">
        <v>13</v>
      </c>
      <c r="C183" s="51" t="s">
        <v>6</v>
      </c>
      <c r="D183" s="52">
        <v>43072</v>
      </c>
      <c r="E183" s="51" t="s">
        <v>30</v>
      </c>
      <c r="F183" s="55">
        <v>10</v>
      </c>
      <c r="G183" s="51" t="s">
        <v>38</v>
      </c>
      <c r="H183" s="53" t="s">
        <v>19</v>
      </c>
      <c r="I183" s="56">
        <v>30</v>
      </c>
      <c r="J183" s="54">
        <v>0.54166666666666663</v>
      </c>
      <c r="K183" t="str">
        <f t="shared" si="5"/>
        <v>13Jacksonville Jaguars</v>
      </c>
    </row>
    <row r="184" spans="1:11" x14ac:dyDescent="0.25">
      <c r="A184" s="11" t="str">
        <f t="shared" si="4"/>
        <v>13Denver Broncos</v>
      </c>
      <c r="B184" s="50">
        <v>13</v>
      </c>
      <c r="C184" s="51" t="s">
        <v>6</v>
      </c>
      <c r="D184" s="52">
        <v>43072</v>
      </c>
      <c r="E184" s="51" t="s">
        <v>31</v>
      </c>
      <c r="F184" s="55">
        <v>9</v>
      </c>
      <c r="G184" s="51" t="s">
        <v>38</v>
      </c>
      <c r="H184" s="53" t="s">
        <v>16</v>
      </c>
      <c r="I184" s="56">
        <v>35</v>
      </c>
      <c r="J184" s="54">
        <v>0.54166666666666663</v>
      </c>
      <c r="K184" t="str">
        <f t="shared" si="5"/>
        <v>13Miami Dolphins</v>
      </c>
    </row>
    <row r="185" spans="1:11" x14ac:dyDescent="0.25">
      <c r="A185" s="11" t="str">
        <f t="shared" si="4"/>
        <v>13Carolina Panthers</v>
      </c>
      <c r="B185" s="50">
        <v>13</v>
      </c>
      <c r="C185" s="51" t="s">
        <v>6</v>
      </c>
      <c r="D185" s="52">
        <v>43072</v>
      </c>
      <c r="E185" s="51" t="s">
        <v>28</v>
      </c>
      <c r="F185" s="55">
        <v>21</v>
      </c>
      <c r="G185" s="51" t="s">
        <v>38</v>
      </c>
      <c r="H185" s="53" t="s">
        <v>7</v>
      </c>
      <c r="I185" s="56">
        <v>31</v>
      </c>
      <c r="J185" s="54">
        <v>0.54166666666666663</v>
      </c>
      <c r="K185" t="str">
        <f t="shared" si="5"/>
        <v>13New Orleans Saints</v>
      </c>
    </row>
    <row r="186" spans="1:11" x14ac:dyDescent="0.25">
      <c r="A186" s="11" t="str">
        <f t="shared" si="4"/>
        <v>13Kansas City Chiefs</v>
      </c>
      <c r="B186" s="50">
        <v>13</v>
      </c>
      <c r="C186" s="51" t="s">
        <v>6</v>
      </c>
      <c r="D186" s="52">
        <v>43072</v>
      </c>
      <c r="E186" s="51" t="s">
        <v>14</v>
      </c>
      <c r="F186" s="55">
        <v>31</v>
      </c>
      <c r="G186" s="51" t="s">
        <v>38</v>
      </c>
      <c r="H186" s="53" t="s">
        <v>18</v>
      </c>
      <c r="I186" s="56">
        <v>38</v>
      </c>
      <c r="J186" s="54">
        <v>0.54166666666666663</v>
      </c>
      <c r="K186" t="str">
        <f t="shared" si="5"/>
        <v>13New York Jets</v>
      </c>
    </row>
    <row r="187" spans="1:11" x14ac:dyDescent="0.25">
      <c r="A187" s="11" t="str">
        <f t="shared" si="4"/>
        <v>13Houston Texans</v>
      </c>
      <c r="B187" s="50">
        <v>13</v>
      </c>
      <c r="C187" s="51" t="s">
        <v>6</v>
      </c>
      <c r="D187" s="52">
        <v>43072</v>
      </c>
      <c r="E187" s="51" t="s">
        <v>12</v>
      </c>
      <c r="F187" s="55">
        <v>13</v>
      </c>
      <c r="G187" s="51" t="s">
        <v>38</v>
      </c>
      <c r="H187" s="53" t="s">
        <v>13</v>
      </c>
      <c r="I187" s="56">
        <v>24</v>
      </c>
      <c r="J187" s="54">
        <v>0.54166666666666663</v>
      </c>
      <c r="K187" t="str">
        <f t="shared" si="5"/>
        <v>13Tennessee Titans</v>
      </c>
    </row>
    <row r="188" spans="1:11" x14ac:dyDescent="0.25">
      <c r="A188" s="11" t="str">
        <f t="shared" si="4"/>
        <v>13Detroit Lions</v>
      </c>
      <c r="B188" s="50">
        <v>13</v>
      </c>
      <c r="C188" s="51" t="s">
        <v>6</v>
      </c>
      <c r="D188" s="52">
        <v>43072</v>
      </c>
      <c r="E188" s="51" t="s">
        <v>35</v>
      </c>
      <c r="F188" s="55">
        <v>20</v>
      </c>
      <c r="G188" s="51" t="s">
        <v>38</v>
      </c>
      <c r="H188" s="53" t="s">
        <v>25</v>
      </c>
      <c r="I188" s="56">
        <v>44</v>
      </c>
      <c r="J188" s="54">
        <v>0.54166666666666663</v>
      </c>
      <c r="K188" t="str">
        <f t="shared" si="5"/>
        <v>13Baltimore Ravens</v>
      </c>
    </row>
    <row r="189" spans="1:11" x14ac:dyDescent="0.25">
      <c r="A189" s="11" t="str">
        <f t="shared" si="4"/>
        <v>13Cleveland Browns</v>
      </c>
      <c r="B189" s="50">
        <v>13</v>
      </c>
      <c r="C189" s="51" t="s">
        <v>6</v>
      </c>
      <c r="D189" s="52">
        <v>43072</v>
      </c>
      <c r="E189" s="51" t="s">
        <v>21</v>
      </c>
      <c r="F189" s="55">
        <v>10</v>
      </c>
      <c r="G189" s="51" t="s">
        <v>38</v>
      </c>
      <c r="H189" s="53" t="s">
        <v>80</v>
      </c>
      <c r="I189" s="56">
        <v>19</v>
      </c>
      <c r="J189" s="54">
        <v>0.67013888888888884</v>
      </c>
      <c r="K189" t="str">
        <f t="shared" si="5"/>
        <v>13Los Angeles Chargers</v>
      </c>
    </row>
    <row r="190" spans="1:11" x14ac:dyDescent="0.25">
      <c r="A190" s="11" t="str">
        <f t="shared" si="4"/>
        <v>13Los Angeles Rams</v>
      </c>
      <c r="B190" s="50">
        <v>13</v>
      </c>
      <c r="C190" s="51" t="s">
        <v>6</v>
      </c>
      <c r="D190" s="52">
        <v>43072</v>
      </c>
      <c r="E190" s="51" t="s">
        <v>71</v>
      </c>
      <c r="F190" s="55">
        <v>32</v>
      </c>
      <c r="G190" s="51" t="s">
        <v>38</v>
      </c>
      <c r="H190" s="53" t="s">
        <v>33</v>
      </c>
      <c r="I190" s="56">
        <v>16</v>
      </c>
      <c r="J190" s="54">
        <v>0.68402777777777779</v>
      </c>
      <c r="K190" t="str">
        <f t="shared" si="5"/>
        <v>13Los Angeles Rams</v>
      </c>
    </row>
    <row r="191" spans="1:11" x14ac:dyDescent="0.25">
      <c r="A191" s="11" t="str">
        <f t="shared" si="4"/>
        <v>13New York Giants</v>
      </c>
      <c r="B191" s="50">
        <v>13</v>
      </c>
      <c r="C191" s="51" t="s">
        <v>6</v>
      </c>
      <c r="D191" s="52">
        <v>43072</v>
      </c>
      <c r="E191" s="51" t="s">
        <v>34</v>
      </c>
      <c r="F191" s="55">
        <v>17</v>
      </c>
      <c r="G191" s="51" t="s">
        <v>38</v>
      </c>
      <c r="H191" s="53" t="s">
        <v>17</v>
      </c>
      <c r="I191" s="56">
        <v>24</v>
      </c>
      <c r="J191" s="54">
        <v>0.68402777777777779</v>
      </c>
      <c r="K191" t="str">
        <f t="shared" si="5"/>
        <v>13Oakland Raiders</v>
      </c>
    </row>
    <row r="192" spans="1:11" x14ac:dyDescent="0.25">
      <c r="A192" s="11" t="str">
        <f t="shared" si="4"/>
        <v>13Philadelphia Eagles</v>
      </c>
      <c r="B192" s="50">
        <v>13</v>
      </c>
      <c r="C192" s="51" t="s">
        <v>6</v>
      </c>
      <c r="D192" s="52">
        <v>43072</v>
      </c>
      <c r="E192" s="51" t="s">
        <v>20</v>
      </c>
      <c r="F192" s="55">
        <v>10</v>
      </c>
      <c r="G192" s="51" t="s">
        <v>38</v>
      </c>
      <c r="H192" s="53" t="s">
        <v>5</v>
      </c>
      <c r="I192" s="56">
        <v>24</v>
      </c>
      <c r="J192" s="54">
        <v>0.85416666666666663</v>
      </c>
      <c r="K192" t="str">
        <f t="shared" si="5"/>
        <v>13Seattle Seahawks</v>
      </c>
    </row>
    <row r="193" spans="1:11" x14ac:dyDescent="0.25">
      <c r="A193" s="11" t="str">
        <f t="shared" si="4"/>
        <v>13Pittsburgh Steelers</v>
      </c>
      <c r="B193" s="50">
        <v>13</v>
      </c>
      <c r="C193" s="51" t="s">
        <v>32</v>
      </c>
      <c r="D193" s="52">
        <v>43073</v>
      </c>
      <c r="E193" s="51" t="s">
        <v>22</v>
      </c>
      <c r="F193" s="55">
        <v>23</v>
      </c>
      <c r="G193" s="51" t="s">
        <v>38</v>
      </c>
      <c r="H193" s="53" t="s">
        <v>24</v>
      </c>
      <c r="I193" s="56">
        <v>20</v>
      </c>
      <c r="J193" s="54">
        <v>0.85416666666666663</v>
      </c>
      <c r="K193" t="str">
        <f t="shared" si="5"/>
        <v>13Pittsburgh Steelers</v>
      </c>
    </row>
    <row r="194" spans="1:11" x14ac:dyDescent="0.25">
      <c r="A194" s="11" t="str">
        <f t="shared" ref="A194:A257" si="6">B194&amp;E194</f>
        <v>14New Orleans Saints</v>
      </c>
      <c r="B194" s="50">
        <v>14</v>
      </c>
      <c r="C194" s="51" t="s">
        <v>3</v>
      </c>
      <c r="D194" s="52">
        <v>43076</v>
      </c>
      <c r="E194" s="51" t="s">
        <v>7</v>
      </c>
      <c r="F194" s="55">
        <v>17</v>
      </c>
      <c r="G194" s="51" t="s">
        <v>38</v>
      </c>
      <c r="H194" s="53" t="s">
        <v>8</v>
      </c>
      <c r="I194" s="56">
        <v>20</v>
      </c>
      <c r="J194" s="54">
        <v>0.85069444444444442</v>
      </c>
      <c r="K194" t="str">
        <f t="shared" ref="K194:K257" si="7">IF(AND(F194=0,I194=0),"",IF(F194&gt;I194,B194&amp;E194,IF(F194&lt;I194,B194&amp;H194,"Tie")))</f>
        <v>14Atlanta Falcons</v>
      </c>
    </row>
    <row r="195" spans="1:11" x14ac:dyDescent="0.25">
      <c r="A195" s="11" t="str">
        <f t="shared" si="6"/>
        <v>14Indianapolis Colts</v>
      </c>
      <c r="B195" s="50">
        <v>14</v>
      </c>
      <c r="C195" s="51" t="s">
        <v>6</v>
      </c>
      <c r="D195" s="52">
        <v>43079</v>
      </c>
      <c r="E195" s="51" t="s">
        <v>30</v>
      </c>
      <c r="F195" s="55">
        <v>7</v>
      </c>
      <c r="G195" s="51" t="s">
        <v>38</v>
      </c>
      <c r="H195" s="53" t="s">
        <v>9</v>
      </c>
      <c r="I195" s="56">
        <v>13</v>
      </c>
      <c r="J195" s="54">
        <v>0.54166666666666663</v>
      </c>
      <c r="K195" t="str">
        <f t="shared" si="7"/>
        <v>14Buffalo Bills</v>
      </c>
    </row>
    <row r="196" spans="1:11" x14ac:dyDescent="0.25">
      <c r="A196" s="11" t="str">
        <f t="shared" si="6"/>
        <v>14Minnesota Vikings</v>
      </c>
      <c r="B196" s="50">
        <v>14</v>
      </c>
      <c r="C196" s="51" t="s">
        <v>6</v>
      </c>
      <c r="D196" s="52">
        <v>43079</v>
      </c>
      <c r="E196" s="51" t="s">
        <v>23</v>
      </c>
      <c r="F196" s="55">
        <v>24</v>
      </c>
      <c r="G196" s="51" t="s">
        <v>38</v>
      </c>
      <c r="H196" s="53" t="s">
        <v>28</v>
      </c>
      <c r="I196" s="56">
        <v>31</v>
      </c>
      <c r="J196" s="54">
        <v>0.54166666666666663</v>
      </c>
      <c r="K196" t="str">
        <f t="shared" si="7"/>
        <v>14Carolina Panthers</v>
      </c>
    </row>
    <row r="197" spans="1:11" x14ac:dyDescent="0.25">
      <c r="A197" s="11" t="str">
        <f t="shared" si="6"/>
        <v>14Chicago Bears</v>
      </c>
      <c r="B197" s="50">
        <v>14</v>
      </c>
      <c r="C197" s="51" t="s">
        <v>6</v>
      </c>
      <c r="D197" s="52">
        <v>43079</v>
      </c>
      <c r="E197" s="51" t="s">
        <v>10</v>
      </c>
      <c r="F197" s="55">
        <v>33</v>
      </c>
      <c r="G197" s="51" t="s">
        <v>38</v>
      </c>
      <c r="H197" s="53" t="s">
        <v>24</v>
      </c>
      <c r="I197" s="56">
        <v>7</v>
      </c>
      <c r="J197" s="54">
        <v>0.54166666666666663</v>
      </c>
      <c r="K197" t="str">
        <f t="shared" si="7"/>
        <v>14Chicago Bears</v>
      </c>
    </row>
    <row r="198" spans="1:11" x14ac:dyDescent="0.25">
      <c r="A198" s="11" t="str">
        <f t="shared" si="6"/>
        <v>14Green Bay Packers</v>
      </c>
      <c r="B198" s="50">
        <v>14</v>
      </c>
      <c r="C198" s="51" t="s">
        <v>6</v>
      </c>
      <c r="D198" s="52">
        <v>43079</v>
      </c>
      <c r="E198" s="51" t="s">
        <v>4</v>
      </c>
      <c r="F198" s="55">
        <v>27</v>
      </c>
      <c r="G198" s="51" t="s">
        <v>38</v>
      </c>
      <c r="H198" s="53" t="s">
        <v>21</v>
      </c>
      <c r="I198" s="56">
        <v>21</v>
      </c>
      <c r="J198" s="54">
        <v>0.54166666666666663</v>
      </c>
      <c r="K198" t="str">
        <f t="shared" si="7"/>
        <v>14Green Bay Packers</v>
      </c>
    </row>
    <row r="199" spans="1:11" x14ac:dyDescent="0.25">
      <c r="A199" s="11" t="str">
        <f t="shared" si="6"/>
        <v>14San Francisco 49ers</v>
      </c>
      <c r="B199" s="50">
        <v>14</v>
      </c>
      <c r="C199" s="51" t="s">
        <v>6</v>
      </c>
      <c r="D199" s="52">
        <v>43079</v>
      </c>
      <c r="E199" s="51" t="s">
        <v>26</v>
      </c>
      <c r="F199" s="55">
        <v>26</v>
      </c>
      <c r="G199" s="51" t="s">
        <v>38</v>
      </c>
      <c r="H199" s="53" t="s">
        <v>12</v>
      </c>
      <c r="I199" s="56">
        <v>16</v>
      </c>
      <c r="J199" s="54">
        <v>0.54166666666666663</v>
      </c>
      <c r="K199" t="str">
        <f t="shared" si="7"/>
        <v>14San Francisco 49ers</v>
      </c>
    </row>
    <row r="200" spans="1:11" x14ac:dyDescent="0.25">
      <c r="A200" s="11" t="str">
        <f t="shared" si="6"/>
        <v>14Seattle Seahawks</v>
      </c>
      <c r="B200" s="50">
        <v>14</v>
      </c>
      <c r="C200" s="51" t="s">
        <v>6</v>
      </c>
      <c r="D200" s="52">
        <v>43079</v>
      </c>
      <c r="E200" s="51" t="s">
        <v>5</v>
      </c>
      <c r="F200" s="55">
        <v>24</v>
      </c>
      <c r="G200" s="51" t="s">
        <v>38</v>
      </c>
      <c r="H200" s="53" t="s">
        <v>19</v>
      </c>
      <c r="I200" s="56">
        <v>30</v>
      </c>
      <c r="J200" s="54">
        <v>0.54166666666666663</v>
      </c>
      <c r="K200" t="str">
        <f t="shared" si="7"/>
        <v>14Jacksonville Jaguars</v>
      </c>
    </row>
    <row r="201" spans="1:11" x14ac:dyDescent="0.25">
      <c r="A201" s="11" t="str">
        <f t="shared" si="6"/>
        <v>14Oakland Raiders</v>
      </c>
      <c r="B201" s="50">
        <v>14</v>
      </c>
      <c r="C201" s="51" t="s">
        <v>6</v>
      </c>
      <c r="D201" s="52">
        <v>43079</v>
      </c>
      <c r="E201" s="51" t="s">
        <v>17</v>
      </c>
      <c r="F201" s="55">
        <v>15</v>
      </c>
      <c r="G201" s="51" t="s">
        <v>38</v>
      </c>
      <c r="H201" s="53" t="s">
        <v>14</v>
      </c>
      <c r="I201" s="56">
        <v>26</v>
      </c>
      <c r="J201" s="54">
        <v>0.54166666666666663</v>
      </c>
      <c r="K201" t="str">
        <f t="shared" si="7"/>
        <v>14Kansas City Chiefs</v>
      </c>
    </row>
    <row r="202" spans="1:11" x14ac:dyDescent="0.25">
      <c r="A202" s="11" t="str">
        <f t="shared" si="6"/>
        <v>14Detroit Lions</v>
      </c>
      <c r="B202" s="50">
        <v>14</v>
      </c>
      <c r="C202" s="51" t="s">
        <v>6</v>
      </c>
      <c r="D202" s="52">
        <v>43079</v>
      </c>
      <c r="E202" s="51" t="s">
        <v>35</v>
      </c>
      <c r="F202" s="55">
        <v>24</v>
      </c>
      <c r="G202" s="51" t="s">
        <v>38</v>
      </c>
      <c r="H202" s="53" t="s">
        <v>29</v>
      </c>
      <c r="I202" s="56">
        <v>21</v>
      </c>
      <c r="J202" s="54">
        <v>0.54166666666666663</v>
      </c>
      <c r="K202" t="str">
        <f t="shared" si="7"/>
        <v>14Detroit Lions</v>
      </c>
    </row>
    <row r="203" spans="1:11" x14ac:dyDescent="0.25">
      <c r="A203" s="11" t="str">
        <f t="shared" si="6"/>
        <v>14Tennessee Titans</v>
      </c>
      <c r="B203" s="50">
        <v>14</v>
      </c>
      <c r="C203" s="51" t="s">
        <v>6</v>
      </c>
      <c r="D203" s="52">
        <v>43079</v>
      </c>
      <c r="E203" s="51" t="s">
        <v>13</v>
      </c>
      <c r="F203" s="55">
        <v>7</v>
      </c>
      <c r="G203" s="51" t="s">
        <v>38</v>
      </c>
      <c r="H203" s="53" t="s">
        <v>33</v>
      </c>
      <c r="I203" s="56">
        <v>12</v>
      </c>
      <c r="J203" s="54">
        <v>0.67013888888888884</v>
      </c>
      <c r="K203" t="str">
        <f t="shared" si="7"/>
        <v>14Arizona Cardinals</v>
      </c>
    </row>
    <row r="204" spans="1:11" x14ac:dyDescent="0.25">
      <c r="A204" s="11" t="str">
        <f t="shared" si="6"/>
        <v>14New York Jets</v>
      </c>
      <c r="B204" s="50">
        <v>14</v>
      </c>
      <c r="C204" s="51" t="s">
        <v>6</v>
      </c>
      <c r="D204" s="52">
        <v>43079</v>
      </c>
      <c r="E204" s="51" t="s">
        <v>18</v>
      </c>
      <c r="F204" s="55">
        <v>0</v>
      </c>
      <c r="G204" s="51" t="s">
        <v>38</v>
      </c>
      <c r="H204" s="53" t="s">
        <v>31</v>
      </c>
      <c r="I204" s="56">
        <v>23</v>
      </c>
      <c r="J204" s="54">
        <v>0.67013888888888884</v>
      </c>
      <c r="K204" t="str">
        <f t="shared" si="7"/>
        <v>14Denver Broncos</v>
      </c>
    </row>
    <row r="205" spans="1:11" x14ac:dyDescent="0.25">
      <c r="A205" s="11" t="str">
        <f t="shared" si="6"/>
        <v>14Washington Redskins</v>
      </c>
      <c r="B205" s="50">
        <v>14</v>
      </c>
      <c r="C205" s="51" t="s">
        <v>6</v>
      </c>
      <c r="D205" s="52">
        <v>43079</v>
      </c>
      <c r="E205" s="51" t="s">
        <v>11</v>
      </c>
      <c r="F205" s="55">
        <v>13</v>
      </c>
      <c r="G205" s="51" t="s">
        <v>38</v>
      </c>
      <c r="H205" s="53" t="s">
        <v>80</v>
      </c>
      <c r="I205" s="56">
        <v>30</v>
      </c>
      <c r="J205" s="54">
        <v>0.67013888888888884</v>
      </c>
      <c r="K205" t="str">
        <f t="shared" si="7"/>
        <v>14Los Angeles Chargers</v>
      </c>
    </row>
    <row r="206" spans="1:11" x14ac:dyDescent="0.25">
      <c r="A206" s="11" t="str">
        <f t="shared" si="6"/>
        <v>14Dallas Cowboys</v>
      </c>
      <c r="B206" s="50">
        <v>14</v>
      </c>
      <c r="C206" s="51" t="s">
        <v>6</v>
      </c>
      <c r="D206" s="52">
        <v>43079</v>
      </c>
      <c r="E206" s="51" t="s">
        <v>27</v>
      </c>
      <c r="F206" s="55">
        <v>30</v>
      </c>
      <c r="G206" s="51" t="s">
        <v>38</v>
      </c>
      <c r="H206" s="53" t="s">
        <v>34</v>
      </c>
      <c r="I206" s="56">
        <v>10</v>
      </c>
      <c r="J206" s="54">
        <v>0.68402777777777779</v>
      </c>
      <c r="K206" t="str">
        <f t="shared" si="7"/>
        <v>14Dallas Cowboys</v>
      </c>
    </row>
    <row r="207" spans="1:11" x14ac:dyDescent="0.25">
      <c r="A207" s="11" t="str">
        <f t="shared" si="6"/>
        <v>14Philadelphia Eagles</v>
      </c>
      <c r="B207" s="50">
        <v>14</v>
      </c>
      <c r="C207" s="51" t="s">
        <v>6</v>
      </c>
      <c r="D207" s="52">
        <v>43079</v>
      </c>
      <c r="E207" s="51" t="s">
        <v>20</v>
      </c>
      <c r="F207" s="55">
        <v>43</v>
      </c>
      <c r="G207" s="51" t="s">
        <v>38</v>
      </c>
      <c r="H207" s="53" t="s">
        <v>71</v>
      </c>
      <c r="I207" s="56">
        <v>35</v>
      </c>
      <c r="J207" s="54">
        <v>0.68402777777777779</v>
      </c>
      <c r="K207" t="str">
        <f t="shared" si="7"/>
        <v>14Philadelphia Eagles</v>
      </c>
    </row>
    <row r="208" spans="1:11" x14ac:dyDescent="0.25">
      <c r="A208" s="11" t="str">
        <f t="shared" si="6"/>
        <v>14Baltimore Ravens</v>
      </c>
      <c r="B208" s="50">
        <v>14</v>
      </c>
      <c r="C208" s="51" t="s">
        <v>6</v>
      </c>
      <c r="D208" s="52">
        <v>43079</v>
      </c>
      <c r="E208" s="51" t="s">
        <v>25</v>
      </c>
      <c r="F208" s="55">
        <v>38</v>
      </c>
      <c r="G208" s="51" t="s">
        <v>38</v>
      </c>
      <c r="H208" s="53" t="s">
        <v>22</v>
      </c>
      <c r="I208" s="56">
        <v>39</v>
      </c>
      <c r="J208" s="54">
        <v>0.85416666666666663</v>
      </c>
      <c r="K208" t="str">
        <f t="shared" si="7"/>
        <v>14Pittsburgh Steelers</v>
      </c>
    </row>
    <row r="209" spans="1:11" x14ac:dyDescent="0.25">
      <c r="A209" s="11" t="str">
        <f t="shared" si="6"/>
        <v>14New England Patriots</v>
      </c>
      <c r="B209" s="50">
        <v>14</v>
      </c>
      <c r="C209" s="51" t="s">
        <v>32</v>
      </c>
      <c r="D209" s="52">
        <v>43080</v>
      </c>
      <c r="E209" s="51" t="s">
        <v>15</v>
      </c>
      <c r="F209" s="55">
        <v>20</v>
      </c>
      <c r="G209" s="51" t="s">
        <v>38</v>
      </c>
      <c r="H209" s="53" t="s">
        <v>16</v>
      </c>
      <c r="I209" s="56">
        <v>27</v>
      </c>
      <c r="J209" s="54">
        <v>0.85416666666666663</v>
      </c>
      <c r="K209" t="str">
        <f t="shared" si="7"/>
        <v>14Miami Dolphins</v>
      </c>
    </row>
    <row r="210" spans="1:11" x14ac:dyDescent="0.25">
      <c r="A210" s="11" t="str">
        <f t="shared" si="6"/>
        <v>15Denver Broncos</v>
      </c>
      <c r="B210" s="50">
        <v>15</v>
      </c>
      <c r="C210" s="51" t="s">
        <v>3</v>
      </c>
      <c r="D210" s="52">
        <v>43083</v>
      </c>
      <c r="E210" s="51" t="s">
        <v>31</v>
      </c>
      <c r="F210" s="55">
        <v>25</v>
      </c>
      <c r="G210" s="51" t="s">
        <v>38</v>
      </c>
      <c r="H210" s="53" t="s">
        <v>30</v>
      </c>
      <c r="I210" s="56">
        <v>13</v>
      </c>
      <c r="J210" s="54">
        <v>0.85069444444444442</v>
      </c>
      <c r="K210" t="str">
        <f t="shared" si="7"/>
        <v>15Denver Broncos</v>
      </c>
    </row>
    <row r="211" spans="1:11" x14ac:dyDescent="0.25">
      <c r="A211" s="11" t="str">
        <f t="shared" si="6"/>
        <v>15Chicago Bears</v>
      </c>
      <c r="B211" s="50">
        <v>15</v>
      </c>
      <c r="C211" s="51" t="s">
        <v>36</v>
      </c>
      <c r="D211" s="52">
        <v>43085</v>
      </c>
      <c r="E211" s="51" t="s">
        <v>10</v>
      </c>
      <c r="F211" s="55">
        <v>10</v>
      </c>
      <c r="G211" s="51" t="s">
        <v>38</v>
      </c>
      <c r="H211" s="53" t="s">
        <v>35</v>
      </c>
      <c r="I211" s="56">
        <v>20</v>
      </c>
      <c r="J211" s="54">
        <v>0.6875</v>
      </c>
      <c r="K211" t="str">
        <f t="shared" si="7"/>
        <v>15Detroit Lions</v>
      </c>
    </row>
    <row r="212" spans="1:11" x14ac:dyDescent="0.25">
      <c r="A212" s="11" t="str">
        <f t="shared" si="6"/>
        <v>15Los Angeles Chargers</v>
      </c>
      <c r="B212" s="50">
        <v>15</v>
      </c>
      <c r="C212" s="51" t="s">
        <v>36</v>
      </c>
      <c r="D212" s="52">
        <v>43085</v>
      </c>
      <c r="E212" s="51" t="s">
        <v>80</v>
      </c>
      <c r="F212" s="55">
        <v>13</v>
      </c>
      <c r="G212" s="51" t="s">
        <v>38</v>
      </c>
      <c r="H212" s="53" t="s">
        <v>14</v>
      </c>
      <c r="I212" s="56">
        <v>30</v>
      </c>
      <c r="J212" s="54">
        <v>0.85069444444444442</v>
      </c>
      <c r="K212" t="str">
        <f t="shared" si="7"/>
        <v>15Kansas City Chiefs</v>
      </c>
    </row>
    <row r="213" spans="1:11" x14ac:dyDescent="0.25">
      <c r="A213" s="11" t="str">
        <f t="shared" si="6"/>
        <v>15Miami Dolphins</v>
      </c>
      <c r="B213" s="50">
        <v>15</v>
      </c>
      <c r="C213" s="51" t="s">
        <v>6</v>
      </c>
      <c r="D213" s="52">
        <v>43086</v>
      </c>
      <c r="E213" s="51" t="s">
        <v>16</v>
      </c>
      <c r="F213" s="55">
        <v>16</v>
      </c>
      <c r="G213" s="51" t="s">
        <v>38</v>
      </c>
      <c r="H213" s="53" t="s">
        <v>9</v>
      </c>
      <c r="I213" s="56">
        <v>24</v>
      </c>
      <c r="J213" s="54">
        <v>0.54166666666666663</v>
      </c>
      <c r="K213" t="str">
        <f t="shared" si="7"/>
        <v>15Buffalo Bills</v>
      </c>
    </row>
    <row r="214" spans="1:11" x14ac:dyDescent="0.25">
      <c r="A214" s="11" t="str">
        <f t="shared" si="6"/>
        <v>15Green Bay Packers</v>
      </c>
      <c r="B214" s="50">
        <v>15</v>
      </c>
      <c r="C214" s="51" t="s">
        <v>6</v>
      </c>
      <c r="D214" s="52">
        <v>43086</v>
      </c>
      <c r="E214" s="51" t="s">
        <v>4</v>
      </c>
      <c r="F214" s="55">
        <v>24</v>
      </c>
      <c r="G214" s="51" t="s">
        <v>38</v>
      </c>
      <c r="H214" s="53" t="s">
        <v>28</v>
      </c>
      <c r="I214" s="56">
        <v>31</v>
      </c>
      <c r="J214" s="54">
        <v>0.54166666666666663</v>
      </c>
      <c r="K214" t="str">
        <f t="shared" si="7"/>
        <v>15Carolina Panthers</v>
      </c>
    </row>
    <row r="215" spans="1:11" x14ac:dyDescent="0.25">
      <c r="A215" s="11" t="str">
        <f t="shared" si="6"/>
        <v>15Baltimore Ravens</v>
      </c>
      <c r="B215" s="50">
        <v>15</v>
      </c>
      <c r="C215" s="51" t="s">
        <v>6</v>
      </c>
      <c r="D215" s="52">
        <v>43086</v>
      </c>
      <c r="E215" s="51" t="s">
        <v>25</v>
      </c>
      <c r="F215" s="55">
        <v>27</v>
      </c>
      <c r="G215" s="51" t="s">
        <v>38</v>
      </c>
      <c r="H215" s="53" t="s">
        <v>21</v>
      </c>
      <c r="I215" s="56">
        <v>10</v>
      </c>
      <c r="J215" s="54">
        <v>0.54166666666666663</v>
      </c>
      <c r="K215" t="str">
        <f t="shared" si="7"/>
        <v>15Baltimore Ravens</v>
      </c>
    </row>
    <row r="216" spans="1:11" x14ac:dyDescent="0.25">
      <c r="A216" s="11" t="str">
        <f t="shared" si="6"/>
        <v>15Houston Texans</v>
      </c>
      <c r="B216" s="50">
        <v>15</v>
      </c>
      <c r="C216" s="51" t="s">
        <v>6</v>
      </c>
      <c r="D216" s="52">
        <v>43086</v>
      </c>
      <c r="E216" s="51" t="s">
        <v>12</v>
      </c>
      <c r="F216" s="55">
        <v>7</v>
      </c>
      <c r="G216" s="51" t="s">
        <v>38</v>
      </c>
      <c r="H216" s="53" t="s">
        <v>19</v>
      </c>
      <c r="I216" s="56">
        <v>45</v>
      </c>
      <c r="J216" s="54">
        <v>0.54166666666666663</v>
      </c>
      <c r="K216" t="str">
        <f t="shared" si="7"/>
        <v>15Jacksonville Jaguars</v>
      </c>
    </row>
    <row r="217" spans="1:11" x14ac:dyDescent="0.25">
      <c r="A217" s="11" t="str">
        <f t="shared" si="6"/>
        <v>15Cincinnati Bengals</v>
      </c>
      <c r="B217" s="50">
        <v>15</v>
      </c>
      <c r="C217" s="51" t="s">
        <v>6</v>
      </c>
      <c r="D217" s="52">
        <v>43086</v>
      </c>
      <c r="E217" s="51" t="s">
        <v>24</v>
      </c>
      <c r="F217" s="55">
        <v>7</v>
      </c>
      <c r="G217" s="51" t="s">
        <v>38</v>
      </c>
      <c r="H217" s="53" t="s">
        <v>23</v>
      </c>
      <c r="I217" s="56">
        <v>34</v>
      </c>
      <c r="J217" s="54">
        <v>0.54166666666666663</v>
      </c>
      <c r="K217" t="str">
        <f t="shared" si="7"/>
        <v>15Minnesota Vikings</v>
      </c>
    </row>
    <row r="218" spans="1:11" x14ac:dyDescent="0.25">
      <c r="A218" s="11" t="str">
        <f t="shared" si="6"/>
        <v>15New York Jets</v>
      </c>
      <c r="B218" s="50">
        <v>15</v>
      </c>
      <c r="C218" s="51" t="s">
        <v>6</v>
      </c>
      <c r="D218" s="52">
        <v>43086</v>
      </c>
      <c r="E218" s="51" t="s">
        <v>18</v>
      </c>
      <c r="F218" s="55">
        <v>19</v>
      </c>
      <c r="G218" s="51" t="s">
        <v>38</v>
      </c>
      <c r="H218" s="53" t="s">
        <v>7</v>
      </c>
      <c r="I218" s="56">
        <v>31</v>
      </c>
      <c r="J218" s="54">
        <v>0.54166666666666663</v>
      </c>
      <c r="K218" t="str">
        <f t="shared" si="7"/>
        <v>15New Orleans Saints</v>
      </c>
    </row>
    <row r="219" spans="1:11" x14ac:dyDescent="0.25">
      <c r="A219" s="11" t="str">
        <f t="shared" si="6"/>
        <v>15Philadelphia Eagles</v>
      </c>
      <c r="B219" s="50">
        <v>15</v>
      </c>
      <c r="C219" s="51" t="s">
        <v>6</v>
      </c>
      <c r="D219" s="52">
        <v>43086</v>
      </c>
      <c r="E219" s="51" t="s">
        <v>20</v>
      </c>
      <c r="F219" s="55">
        <v>34</v>
      </c>
      <c r="G219" s="51" t="s">
        <v>38</v>
      </c>
      <c r="H219" s="53" t="s">
        <v>34</v>
      </c>
      <c r="I219" s="56">
        <v>29</v>
      </c>
      <c r="J219" s="54">
        <v>0.54166666666666663</v>
      </c>
      <c r="K219" t="str">
        <f t="shared" si="7"/>
        <v>15Philadelphia Eagles</v>
      </c>
    </row>
    <row r="220" spans="1:11" x14ac:dyDescent="0.25">
      <c r="A220" s="11" t="str">
        <f t="shared" si="6"/>
        <v>15Arizona Cardinals</v>
      </c>
      <c r="B220" s="50">
        <v>15</v>
      </c>
      <c r="C220" s="51" t="s">
        <v>6</v>
      </c>
      <c r="D220" s="52">
        <v>43086</v>
      </c>
      <c r="E220" s="51" t="s">
        <v>33</v>
      </c>
      <c r="F220" s="55">
        <v>15</v>
      </c>
      <c r="G220" s="51" t="s">
        <v>38</v>
      </c>
      <c r="H220" s="53" t="s">
        <v>11</v>
      </c>
      <c r="I220" s="56">
        <v>20</v>
      </c>
      <c r="J220" s="54">
        <v>0.54166666666666663</v>
      </c>
      <c r="K220" t="str">
        <f t="shared" si="7"/>
        <v>15Washington Redskins</v>
      </c>
    </row>
    <row r="221" spans="1:11" x14ac:dyDescent="0.25">
      <c r="A221" s="11" t="str">
        <f t="shared" si="6"/>
        <v>15Los Angeles Rams</v>
      </c>
      <c r="B221" s="50">
        <v>15</v>
      </c>
      <c r="C221" s="51" t="s">
        <v>6</v>
      </c>
      <c r="D221" s="52">
        <v>43086</v>
      </c>
      <c r="E221" s="51" t="s">
        <v>71</v>
      </c>
      <c r="F221" s="55">
        <v>42</v>
      </c>
      <c r="G221" s="51" t="s">
        <v>38</v>
      </c>
      <c r="H221" s="53" t="s">
        <v>5</v>
      </c>
      <c r="I221" s="56">
        <v>7</v>
      </c>
      <c r="J221" s="54">
        <v>0.67013888888888884</v>
      </c>
      <c r="K221" t="str">
        <f t="shared" si="7"/>
        <v>15Los Angeles Rams</v>
      </c>
    </row>
    <row r="222" spans="1:11" x14ac:dyDescent="0.25">
      <c r="A222" s="11" t="str">
        <f t="shared" si="6"/>
        <v>15New England Patriots</v>
      </c>
      <c r="B222" s="50">
        <v>15</v>
      </c>
      <c r="C222" s="51" t="s">
        <v>6</v>
      </c>
      <c r="D222" s="52">
        <v>43086</v>
      </c>
      <c r="E222" s="51" t="s">
        <v>15</v>
      </c>
      <c r="F222" s="55">
        <v>27</v>
      </c>
      <c r="G222" s="51" t="s">
        <v>38</v>
      </c>
      <c r="H222" s="53" t="s">
        <v>22</v>
      </c>
      <c r="I222" s="56">
        <v>24</v>
      </c>
      <c r="J222" s="54">
        <v>0.68402777777777779</v>
      </c>
      <c r="K222" t="str">
        <f t="shared" si="7"/>
        <v>15New England Patriots</v>
      </c>
    </row>
    <row r="223" spans="1:11" x14ac:dyDescent="0.25">
      <c r="A223" s="11" t="str">
        <f t="shared" si="6"/>
        <v>15Tennessee Titans</v>
      </c>
      <c r="B223" s="50">
        <v>15</v>
      </c>
      <c r="C223" s="51" t="s">
        <v>6</v>
      </c>
      <c r="D223" s="52">
        <v>43086</v>
      </c>
      <c r="E223" s="51" t="s">
        <v>13</v>
      </c>
      <c r="F223" s="55">
        <v>23</v>
      </c>
      <c r="G223" s="51" t="s">
        <v>38</v>
      </c>
      <c r="H223" s="53" t="s">
        <v>26</v>
      </c>
      <c r="I223" s="56">
        <v>25</v>
      </c>
      <c r="J223" s="54">
        <v>0.68402777777777779</v>
      </c>
      <c r="K223" t="str">
        <f t="shared" si="7"/>
        <v>15San Francisco 49ers</v>
      </c>
    </row>
    <row r="224" spans="1:11" x14ac:dyDescent="0.25">
      <c r="A224" s="11" t="str">
        <f t="shared" si="6"/>
        <v>15Dallas Cowboys</v>
      </c>
      <c r="B224" s="50">
        <v>15</v>
      </c>
      <c r="C224" s="51" t="s">
        <v>6</v>
      </c>
      <c r="D224" s="52">
        <v>43086</v>
      </c>
      <c r="E224" s="51" t="s">
        <v>27</v>
      </c>
      <c r="F224" s="55">
        <v>20</v>
      </c>
      <c r="G224" s="51" t="s">
        <v>38</v>
      </c>
      <c r="H224" s="53" t="s">
        <v>17</v>
      </c>
      <c r="I224" s="56">
        <v>17</v>
      </c>
      <c r="J224" s="54">
        <v>0.85416666666666663</v>
      </c>
      <c r="K224" t="str">
        <f t="shared" si="7"/>
        <v>15Dallas Cowboys</v>
      </c>
    </row>
    <row r="225" spans="1:11" x14ac:dyDescent="0.25">
      <c r="A225" s="11" t="str">
        <f t="shared" si="6"/>
        <v>15Atlanta Falcons</v>
      </c>
      <c r="B225" s="50">
        <v>15</v>
      </c>
      <c r="C225" s="51" t="s">
        <v>32</v>
      </c>
      <c r="D225" s="52">
        <v>43087</v>
      </c>
      <c r="E225" s="51" t="s">
        <v>8</v>
      </c>
      <c r="F225" s="55">
        <v>24</v>
      </c>
      <c r="G225" s="51" t="s">
        <v>38</v>
      </c>
      <c r="H225" s="53" t="s">
        <v>29</v>
      </c>
      <c r="I225" s="56">
        <v>21</v>
      </c>
      <c r="J225" s="54">
        <v>0.85416666666666663</v>
      </c>
      <c r="K225" t="str">
        <f t="shared" si="7"/>
        <v>15Atlanta Falcons</v>
      </c>
    </row>
    <row r="226" spans="1:11" x14ac:dyDescent="0.25">
      <c r="A226" s="11" t="str">
        <f t="shared" si="6"/>
        <v>16Indianapolis Colts</v>
      </c>
      <c r="B226" s="50">
        <v>16</v>
      </c>
      <c r="C226" s="51" t="s">
        <v>36</v>
      </c>
      <c r="D226" s="52">
        <v>43092</v>
      </c>
      <c r="E226" s="51" t="s">
        <v>30</v>
      </c>
      <c r="F226" s="55">
        <v>16</v>
      </c>
      <c r="G226" s="51" t="s">
        <v>38</v>
      </c>
      <c r="H226" s="53" t="s">
        <v>25</v>
      </c>
      <c r="I226" s="56">
        <v>23</v>
      </c>
      <c r="J226" s="54">
        <v>0.6875</v>
      </c>
      <c r="K226" t="str">
        <f t="shared" si="7"/>
        <v>16Baltimore Ravens</v>
      </c>
    </row>
    <row r="227" spans="1:11" x14ac:dyDescent="0.25">
      <c r="A227" s="11" t="str">
        <f t="shared" si="6"/>
        <v>16Minnesota Vikings</v>
      </c>
      <c r="B227" s="50">
        <v>16</v>
      </c>
      <c r="C227" s="51" t="s">
        <v>36</v>
      </c>
      <c r="D227" s="52">
        <v>43092</v>
      </c>
      <c r="E227" s="51" t="s">
        <v>23</v>
      </c>
      <c r="F227" s="55">
        <v>16</v>
      </c>
      <c r="G227" s="51" t="s">
        <v>38</v>
      </c>
      <c r="H227" s="53" t="s">
        <v>4</v>
      </c>
      <c r="I227" s="56">
        <v>0</v>
      </c>
      <c r="J227" s="54">
        <v>0.85416666666666663</v>
      </c>
      <c r="K227" t="str">
        <f t="shared" si="7"/>
        <v>16Minnesota Vikings</v>
      </c>
    </row>
    <row r="228" spans="1:11" x14ac:dyDescent="0.25">
      <c r="A228" s="11" t="str">
        <f t="shared" si="6"/>
        <v>16Tampa Bay Buccaneers</v>
      </c>
      <c r="B228" s="50">
        <v>16</v>
      </c>
      <c r="C228" s="51" t="s">
        <v>6</v>
      </c>
      <c r="D228" s="52">
        <v>43093</v>
      </c>
      <c r="E228" s="51" t="s">
        <v>29</v>
      </c>
      <c r="F228" s="55">
        <v>19</v>
      </c>
      <c r="G228" s="51" t="s">
        <v>38</v>
      </c>
      <c r="H228" s="53" t="s">
        <v>28</v>
      </c>
      <c r="I228" s="56">
        <v>22</v>
      </c>
      <c r="J228" s="54">
        <v>0.54166666666666663</v>
      </c>
      <c r="K228" t="str">
        <f t="shared" si="7"/>
        <v>16Carolina Panthers</v>
      </c>
    </row>
    <row r="229" spans="1:11" x14ac:dyDescent="0.25">
      <c r="A229" s="11" t="str">
        <f t="shared" si="6"/>
        <v>16Cleveland Browns</v>
      </c>
      <c r="B229" s="50">
        <v>16</v>
      </c>
      <c r="C229" s="51" t="s">
        <v>6</v>
      </c>
      <c r="D229" s="52">
        <v>43093</v>
      </c>
      <c r="E229" s="51" t="s">
        <v>21</v>
      </c>
      <c r="F229" s="55">
        <v>3</v>
      </c>
      <c r="G229" s="51" t="s">
        <v>38</v>
      </c>
      <c r="H229" s="53" t="s">
        <v>10</v>
      </c>
      <c r="I229" s="56">
        <v>20</v>
      </c>
      <c r="J229" s="54">
        <v>0.54166666666666663</v>
      </c>
      <c r="K229" t="str">
        <f t="shared" si="7"/>
        <v>16Chicago Bears</v>
      </c>
    </row>
    <row r="230" spans="1:11" x14ac:dyDescent="0.25">
      <c r="A230" s="11" t="str">
        <f t="shared" si="6"/>
        <v>16Detroit Lions</v>
      </c>
      <c r="B230" s="50">
        <v>16</v>
      </c>
      <c r="C230" s="51" t="s">
        <v>6</v>
      </c>
      <c r="D230" s="52">
        <v>43093</v>
      </c>
      <c r="E230" s="51" t="s">
        <v>35</v>
      </c>
      <c r="F230" s="55">
        <v>17</v>
      </c>
      <c r="G230" s="51" t="s">
        <v>38</v>
      </c>
      <c r="H230" s="53" t="s">
        <v>24</v>
      </c>
      <c r="I230" s="56">
        <v>26</v>
      </c>
      <c r="J230" s="54">
        <v>0.54166666666666663</v>
      </c>
      <c r="K230" t="str">
        <f t="shared" si="7"/>
        <v>16Cincinnati Bengals</v>
      </c>
    </row>
    <row r="231" spans="1:11" x14ac:dyDescent="0.25">
      <c r="A231" s="11" t="str">
        <f t="shared" si="6"/>
        <v>16Miami Dolphins</v>
      </c>
      <c r="B231" s="50">
        <v>16</v>
      </c>
      <c r="C231" s="51" t="s">
        <v>6</v>
      </c>
      <c r="D231" s="52">
        <v>43093</v>
      </c>
      <c r="E231" s="51" t="s">
        <v>16</v>
      </c>
      <c r="F231" s="55">
        <v>13</v>
      </c>
      <c r="G231" s="51" t="s">
        <v>38</v>
      </c>
      <c r="H231" s="53" t="s">
        <v>14</v>
      </c>
      <c r="I231" s="56">
        <v>29</v>
      </c>
      <c r="J231" s="54">
        <v>0.54166666666666663</v>
      </c>
      <c r="K231" t="str">
        <f t="shared" si="7"/>
        <v>16Kansas City Chiefs</v>
      </c>
    </row>
    <row r="232" spans="1:11" x14ac:dyDescent="0.25">
      <c r="A232" s="11" t="str">
        <f t="shared" si="6"/>
        <v>16Atlanta Falcons</v>
      </c>
      <c r="B232" s="50">
        <v>16</v>
      </c>
      <c r="C232" s="51" t="s">
        <v>6</v>
      </c>
      <c r="D232" s="52">
        <v>43093</v>
      </c>
      <c r="E232" s="51" t="s">
        <v>8</v>
      </c>
      <c r="F232" s="55">
        <v>13</v>
      </c>
      <c r="G232" s="51" t="s">
        <v>38</v>
      </c>
      <c r="H232" s="53" t="s">
        <v>7</v>
      </c>
      <c r="I232" s="56">
        <v>23</v>
      </c>
      <c r="J232" s="54">
        <v>0.54166666666666663</v>
      </c>
      <c r="K232" t="str">
        <f t="shared" si="7"/>
        <v>16New Orleans Saints</v>
      </c>
    </row>
    <row r="233" spans="1:11" x14ac:dyDescent="0.25">
      <c r="A233" s="11" t="str">
        <f t="shared" si="6"/>
        <v>16Buffalo Bills</v>
      </c>
      <c r="B233" s="50">
        <v>16</v>
      </c>
      <c r="C233" s="51" t="s">
        <v>6</v>
      </c>
      <c r="D233" s="52">
        <v>43093</v>
      </c>
      <c r="E233" s="51" t="s">
        <v>9</v>
      </c>
      <c r="F233" s="55">
        <v>16</v>
      </c>
      <c r="G233" s="51" t="s">
        <v>38</v>
      </c>
      <c r="H233" s="53" t="s">
        <v>15</v>
      </c>
      <c r="I233" s="56">
        <v>37</v>
      </c>
      <c r="J233" s="54">
        <v>0.54166666666666663</v>
      </c>
      <c r="K233" t="str">
        <f t="shared" si="7"/>
        <v>16New England Patriots</v>
      </c>
    </row>
    <row r="234" spans="1:11" x14ac:dyDescent="0.25">
      <c r="A234" s="11" t="str">
        <f t="shared" si="6"/>
        <v>16Los Angeles Chargers</v>
      </c>
      <c r="B234" s="50">
        <v>16</v>
      </c>
      <c r="C234" s="51" t="s">
        <v>6</v>
      </c>
      <c r="D234" s="52">
        <v>43093</v>
      </c>
      <c r="E234" s="51" t="s">
        <v>80</v>
      </c>
      <c r="F234" s="55">
        <v>14</v>
      </c>
      <c r="G234" s="51" t="s">
        <v>38</v>
      </c>
      <c r="H234" s="53" t="s">
        <v>18</v>
      </c>
      <c r="I234" s="56">
        <v>7</v>
      </c>
      <c r="J234" s="54">
        <v>0.54166666666666663</v>
      </c>
      <c r="K234" t="str">
        <f t="shared" si="7"/>
        <v>16Los Angeles Chargers</v>
      </c>
    </row>
    <row r="235" spans="1:11" x14ac:dyDescent="0.25">
      <c r="A235" s="11" t="str">
        <f t="shared" si="6"/>
        <v>16Los Angeles Rams</v>
      </c>
      <c r="B235" s="50">
        <v>16</v>
      </c>
      <c r="C235" s="51" t="s">
        <v>6</v>
      </c>
      <c r="D235" s="52">
        <v>43093</v>
      </c>
      <c r="E235" s="51" t="s">
        <v>71</v>
      </c>
      <c r="F235" s="55">
        <v>27</v>
      </c>
      <c r="G235" s="51" t="s">
        <v>38</v>
      </c>
      <c r="H235" s="53" t="s">
        <v>13</v>
      </c>
      <c r="I235" s="56">
        <v>23</v>
      </c>
      <c r="J235" s="54">
        <v>0.54166666666666663</v>
      </c>
      <c r="K235" t="str">
        <f t="shared" si="7"/>
        <v>16Los Angeles Rams</v>
      </c>
    </row>
    <row r="236" spans="1:11" x14ac:dyDescent="0.25">
      <c r="A236" s="11" t="str">
        <f t="shared" si="6"/>
        <v>16Denver Broncos</v>
      </c>
      <c r="B236" s="50">
        <v>16</v>
      </c>
      <c r="C236" s="51" t="s">
        <v>6</v>
      </c>
      <c r="D236" s="52">
        <v>43093</v>
      </c>
      <c r="E236" s="51" t="s">
        <v>31</v>
      </c>
      <c r="F236" s="55">
        <v>11</v>
      </c>
      <c r="G236" s="51" t="s">
        <v>38</v>
      </c>
      <c r="H236" s="53" t="s">
        <v>11</v>
      </c>
      <c r="I236" s="56">
        <v>27</v>
      </c>
      <c r="J236" s="54">
        <v>0.54166666666666663</v>
      </c>
      <c r="K236" t="str">
        <f t="shared" si="7"/>
        <v>16Washington Redskins</v>
      </c>
    </row>
    <row r="237" spans="1:11" x14ac:dyDescent="0.25">
      <c r="A237" s="11" t="str">
        <f t="shared" si="6"/>
        <v>16Jacksonville Jaguars</v>
      </c>
      <c r="B237" s="50">
        <v>16</v>
      </c>
      <c r="C237" s="51" t="s">
        <v>6</v>
      </c>
      <c r="D237" s="52">
        <v>43093</v>
      </c>
      <c r="E237" s="51" t="s">
        <v>19</v>
      </c>
      <c r="F237" s="55">
        <v>33</v>
      </c>
      <c r="G237" s="51" t="s">
        <v>38</v>
      </c>
      <c r="H237" s="53" t="s">
        <v>26</v>
      </c>
      <c r="I237" s="56">
        <v>44</v>
      </c>
      <c r="J237" s="54">
        <v>0.67013888888888884</v>
      </c>
      <c r="K237" t="str">
        <f t="shared" si="7"/>
        <v>16San Francisco 49ers</v>
      </c>
    </row>
    <row r="238" spans="1:11" x14ac:dyDescent="0.25">
      <c r="A238" s="11" t="str">
        <f t="shared" si="6"/>
        <v>16New York Giants</v>
      </c>
      <c r="B238" s="50">
        <v>16</v>
      </c>
      <c r="C238" s="51" t="s">
        <v>6</v>
      </c>
      <c r="D238" s="52">
        <v>43093</v>
      </c>
      <c r="E238" s="51" t="s">
        <v>34</v>
      </c>
      <c r="F238" s="55">
        <v>0</v>
      </c>
      <c r="G238" s="51" t="s">
        <v>38</v>
      </c>
      <c r="H238" s="53" t="s">
        <v>33</v>
      </c>
      <c r="I238" s="56">
        <v>23</v>
      </c>
      <c r="J238" s="54">
        <v>0.68402777777777779</v>
      </c>
      <c r="K238" t="str">
        <f t="shared" si="7"/>
        <v>16Arizona Cardinals</v>
      </c>
    </row>
    <row r="239" spans="1:11" x14ac:dyDescent="0.25">
      <c r="A239" s="11" t="str">
        <f t="shared" si="6"/>
        <v>16Seattle Seahawks</v>
      </c>
      <c r="B239" s="50">
        <v>16</v>
      </c>
      <c r="C239" s="51" t="s">
        <v>6</v>
      </c>
      <c r="D239" s="52">
        <v>43093</v>
      </c>
      <c r="E239" s="51" t="s">
        <v>5</v>
      </c>
      <c r="F239" s="55">
        <v>21</v>
      </c>
      <c r="G239" s="51" t="s">
        <v>38</v>
      </c>
      <c r="H239" s="53" t="s">
        <v>27</v>
      </c>
      <c r="I239" s="56">
        <v>12</v>
      </c>
      <c r="J239" s="54">
        <v>0.68402777777777779</v>
      </c>
      <c r="K239" t="str">
        <f t="shared" si="7"/>
        <v>16Seattle Seahawks</v>
      </c>
    </row>
    <row r="240" spans="1:11" x14ac:dyDescent="0.25">
      <c r="A240" s="11" t="str">
        <f t="shared" si="6"/>
        <v>16Pittsburgh Steelers</v>
      </c>
      <c r="B240" s="50">
        <v>16</v>
      </c>
      <c r="C240" s="51" t="s">
        <v>32</v>
      </c>
      <c r="D240" s="52">
        <v>43094</v>
      </c>
      <c r="E240" s="51" t="s">
        <v>22</v>
      </c>
      <c r="F240" s="55">
        <v>34</v>
      </c>
      <c r="G240" s="51" t="s">
        <v>38</v>
      </c>
      <c r="H240" s="53" t="s">
        <v>12</v>
      </c>
      <c r="I240" s="56">
        <v>6</v>
      </c>
      <c r="J240" s="54">
        <v>0.6875</v>
      </c>
      <c r="K240" t="str">
        <f t="shared" si="7"/>
        <v>16Pittsburgh Steelers</v>
      </c>
    </row>
    <row r="241" spans="1:11" x14ac:dyDescent="0.25">
      <c r="A241" s="11" t="str">
        <f t="shared" si="6"/>
        <v>16Oakland Raiders</v>
      </c>
      <c r="B241" s="50">
        <v>16</v>
      </c>
      <c r="C241" s="51" t="s">
        <v>32</v>
      </c>
      <c r="D241" s="52">
        <v>43094</v>
      </c>
      <c r="E241" s="51" t="s">
        <v>17</v>
      </c>
      <c r="F241" s="55">
        <v>10</v>
      </c>
      <c r="G241" s="51" t="s">
        <v>38</v>
      </c>
      <c r="H241" s="53" t="s">
        <v>20</v>
      </c>
      <c r="I241" s="56">
        <v>19</v>
      </c>
      <c r="J241" s="54">
        <v>0.85416666666666663</v>
      </c>
      <c r="K241" t="str">
        <f t="shared" si="7"/>
        <v>16Philadelphia Eagles</v>
      </c>
    </row>
    <row r="242" spans="1:11" x14ac:dyDescent="0.25">
      <c r="A242" s="11" t="str">
        <f t="shared" si="6"/>
        <v>17Carolina Panthers</v>
      </c>
      <c r="B242" s="50">
        <v>17</v>
      </c>
      <c r="C242" s="51" t="s">
        <v>6</v>
      </c>
      <c r="D242" s="52">
        <v>43100</v>
      </c>
      <c r="E242" s="51" t="s">
        <v>28</v>
      </c>
      <c r="F242" s="55"/>
      <c r="G242" s="51" t="s">
        <v>38</v>
      </c>
      <c r="H242" s="53" t="s">
        <v>8</v>
      </c>
      <c r="I242" s="56"/>
      <c r="J242" s="54">
        <v>0.54166666666666663</v>
      </c>
      <c r="K242" t="str">
        <f t="shared" si="7"/>
        <v/>
      </c>
    </row>
    <row r="243" spans="1:11" x14ac:dyDescent="0.25">
      <c r="A243" s="11" t="str">
        <f t="shared" si="6"/>
        <v>17Houston Texans</v>
      </c>
      <c r="B243" s="50">
        <v>17</v>
      </c>
      <c r="C243" s="51" t="s">
        <v>6</v>
      </c>
      <c r="D243" s="52">
        <v>43100</v>
      </c>
      <c r="E243" s="51" t="s">
        <v>12</v>
      </c>
      <c r="F243" s="55"/>
      <c r="G243" s="51" t="s">
        <v>38</v>
      </c>
      <c r="H243" s="53" t="s">
        <v>30</v>
      </c>
      <c r="I243" s="56"/>
      <c r="J243" s="54">
        <v>0.54166666666666663</v>
      </c>
      <c r="K243" t="str">
        <f t="shared" si="7"/>
        <v/>
      </c>
    </row>
    <row r="244" spans="1:11" x14ac:dyDescent="0.25">
      <c r="A244" s="11" t="str">
        <f t="shared" si="6"/>
        <v>17Green Bay Packers</v>
      </c>
      <c r="B244" s="50">
        <v>17</v>
      </c>
      <c r="C244" s="51" t="s">
        <v>6</v>
      </c>
      <c r="D244" s="52">
        <v>43100</v>
      </c>
      <c r="E244" s="51" t="s">
        <v>4</v>
      </c>
      <c r="F244" s="55"/>
      <c r="G244" s="51" t="s">
        <v>38</v>
      </c>
      <c r="H244" s="53" t="s">
        <v>35</v>
      </c>
      <c r="I244" s="56"/>
      <c r="J244" s="54">
        <v>0.54166666666666663</v>
      </c>
      <c r="K244" t="str">
        <f t="shared" si="7"/>
        <v/>
      </c>
    </row>
    <row r="245" spans="1:11" x14ac:dyDescent="0.25">
      <c r="A245" s="11" t="str">
        <f t="shared" si="6"/>
        <v>17Buffalo Bills</v>
      </c>
      <c r="B245" s="50">
        <v>17</v>
      </c>
      <c r="C245" s="51" t="s">
        <v>6</v>
      </c>
      <c r="D245" s="52">
        <v>43100</v>
      </c>
      <c r="E245" s="51" t="s">
        <v>9</v>
      </c>
      <c r="F245" s="55"/>
      <c r="G245" s="51" t="s">
        <v>38</v>
      </c>
      <c r="H245" s="53" t="s">
        <v>16</v>
      </c>
      <c r="I245" s="56"/>
      <c r="J245" s="54">
        <v>0.54166666666666663</v>
      </c>
      <c r="K245" t="str">
        <f t="shared" si="7"/>
        <v/>
      </c>
    </row>
    <row r="246" spans="1:11" x14ac:dyDescent="0.25">
      <c r="A246" s="11" t="str">
        <f t="shared" si="6"/>
        <v>17Chicago Bears</v>
      </c>
      <c r="B246" s="50">
        <v>17</v>
      </c>
      <c r="C246" s="51" t="s">
        <v>6</v>
      </c>
      <c r="D246" s="52">
        <v>43100</v>
      </c>
      <c r="E246" s="51" t="s">
        <v>10</v>
      </c>
      <c r="F246" s="55"/>
      <c r="G246" s="51" t="s">
        <v>38</v>
      </c>
      <c r="H246" s="53" t="s">
        <v>23</v>
      </c>
      <c r="I246" s="56"/>
      <c r="J246" s="54">
        <v>0.54166666666666663</v>
      </c>
      <c r="K246" t="str">
        <f t="shared" si="7"/>
        <v/>
      </c>
    </row>
    <row r="247" spans="1:11" x14ac:dyDescent="0.25">
      <c r="A247" s="11" t="str">
        <f t="shared" si="6"/>
        <v>17New York Jets</v>
      </c>
      <c r="B247" s="50">
        <v>17</v>
      </c>
      <c r="C247" s="51" t="s">
        <v>6</v>
      </c>
      <c r="D247" s="52">
        <v>43100</v>
      </c>
      <c r="E247" s="51" t="s">
        <v>18</v>
      </c>
      <c r="F247" s="55"/>
      <c r="G247" s="51" t="s">
        <v>38</v>
      </c>
      <c r="H247" s="53" t="s">
        <v>15</v>
      </c>
      <c r="I247" s="56"/>
      <c r="J247" s="54">
        <v>0.54166666666666663</v>
      </c>
      <c r="K247" t="str">
        <f t="shared" si="7"/>
        <v/>
      </c>
    </row>
    <row r="248" spans="1:11" x14ac:dyDescent="0.25">
      <c r="A248" s="11" t="str">
        <f t="shared" si="6"/>
        <v>17Washington Redskins</v>
      </c>
      <c r="B248" s="50">
        <v>17</v>
      </c>
      <c r="C248" s="51" t="s">
        <v>6</v>
      </c>
      <c r="D248" s="52">
        <v>43100</v>
      </c>
      <c r="E248" s="51" t="s">
        <v>11</v>
      </c>
      <c r="F248" s="55"/>
      <c r="G248" s="51" t="s">
        <v>38</v>
      </c>
      <c r="H248" s="53" t="s">
        <v>34</v>
      </c>
      <c r="I248" s="56"/>
      <c r="J248" s="54">
        <v>0.54166666666666663</v>
      </c>
      <c r="K248" t="str">
        <f t="shared" si="7"/>
        <v/>
      </c>
    </row>
    <row r="249" spans="1:11" x14ac:dyDescent="0.25">
      <c r="A249" s="11" t="str">
        <f t="shared" si="6"/>
        <v>17Jacksonville Jaguars</v>
      </c>
      <c r="B249" s="50">
        <v>17</v>
      </c>
      <c r="C249" s="51" t="s">
        <v>6</v>
      </c>
      <c r="D249" s="52">
        <v>43100</v>
      </c>
      <c r="E249" s="51" t="s">
        <v>19</v>
      </c>
      <c r="F249" s="55"/>
      <c r="G249" s="51" t="s">
        <v>38</v>
      </c>
      <c r="H249" s="53" t="s">
        <v>13</v>
      </c>
      <c r="I249" s="56"/>
      <c r="J249" s="54">
        <v>0.54166666666666663</v>
      </c>
      <c r="K249" t="str">
        <f t="shared" si="7"/>
        <v/>
      </c>
    </row>
    <row r="250" spans="1:11" x14ac:dyDescent="0.25">
      <c r="A250" s="11" t="str">
        <f t="shared" si="6"/>
        <v>17Dallas Cowboys</v>
      </c>
      <c r="B250" s="50">
        <v>17</v>
      </c>
      <c r="C250" s="51" t="s">
        <v>6</v>
      </c>
      <c r="D250" s="52">
        <v>43100</v>
      </c>
      <c r="E250" s="51" t="s">
        <v>27</v>
      </c>
      <c r="F250" s="55"/>
      <c r="G250" s="51" t="s">
        <v>38</v>
      </c>
      <c r="H250" s="53" t="s">
        <v>20</v>
      </c>
      <c r="I250" s="56"/>
      <c r="J250" s="54">
        <v>0.54166666666666663</v>
      </c>
      <c r="K250" t="str">
        <f t="shared" si="7"/>
        <v/>
      </c>
    </row>
    <row r="251" spans="1:11" x14ac:dyDescent="0.25">
      <c r="A251" s="11" t="str">
        <f t="shared" si="6"/>
        <v>17Cleveland Browns</v>
      </c>
      <c r="B251" s="50">
        <v>17</v>
      </c>
      <c r="C251" s="51" t="s">
        <v>6</v>
      </c>
      <c r="D251" s="52">
        <v>43100</v>
      </c>
      <c r="E251" s="51" t="s">
        <v>21</v>
      </c>
      <c r="F251" s="55"/>
      <c r="G251" s="51" t="s">
        <v>38</v>
      </c>
      <c r="H251" s="53" t="s">
        <v>22</v>
      </c>
      <c r="I251" s="56"/>
      <c r="J251" s="54">
        <v>0.54166666666666663</v>
      </c>
      <c r="K251" t="str">
        <f t="shared" si="7"/>
        <v/>
      </c>
    </row>
    <row r="252" spans="1:11" x14ac:dyDescent="0.25">
      <c r="A252" s="11" t="str">
        <f t="shared" si="6"/>
        <v>17Cincinnati Bengals</v>
      </c>
      <c r="B252" s="50">
        <v>17</v>
      </c>
      <c r="C252" s="51" t="s">
        <v>6</v>
      </c>
      <c r="D252" s="52">
        <v>43100</v>
      </c>
      <c r="E252" s="51" t="s">
        <v>24</v>
      </c>
      <c r="F252" s="55"/>
      <c r="G252" s="51" t="s">
        <v>38</v>
      </c>
      <c r="H252" s="53" t="s">
        <v>25</v>
      </c>
      <c r="I252" s="56"/>
      <c r="J252" s="54">
        <v>0.54166666666666663</v>
      </c>
      <c r="K252" t="str">
        <f t="shared" si="7"/>
        <v/>
      </c>
    </row>
    <row r="253" spans="1:11" x14ac:dyDescent="0.25">
      <c r="A253" s="11" t="str">
        <f t="shared" si="6"/>
        <v>17New Orleans Saints</v>
      </c>
      <c r="B253" s="50">
        <v>17</v>
      </c>
      <c r="C253" s="51" t="s">
        <v>6</v>
      </c>
      <c r="D253" s="52">
        <v>43100</v>
      </c>
      <c r="E253" s="51" t="s">
        <v>7</v>
      </c>
      <c r="F253" s="55"/>
      <c r="G253" s="51" t="s">
        <v>38</v>
      </c>
      <c r="H253" s="53" t="s">
        <v>29</v>
      </c>
      <c r="I253" s="56"/>
      <c r="J253" s="54">
        <v>0.54166666666666663</v>
      </c>
      <c r="K253" t="str">
        <f t="shared" si="7"/>
        <v/>
      </c>
    </row>
    <row r="254" spans="1:11" x14ac:dyDescent="0.25">
      <c r="A254" s="11" t="str">
        <f t="shared" si="6"/>
        <v>17Kansas City Chiefs</v>
      </c>
      <c r="B254" s="50">
        <v>17</v>
      </c>
      <c r="C254" s="51" t="s">
        <v>6</v>
      </c>
      <c r="D254" s="52">
        <v>43100</v>
      </c>
      <c r="E254" s="51" t="s">
        <v>14</v>
      </c>
      <c r="F254" s="55"/>
      <c r="G254" s="51" t="s">
        <v>38</v>
      </c>
      <c r="H254" s="53" t="s">
        <v>31</v>
      </c>
      <c r="I254" s="56"/>
      <c r="J254" s="54">
        <v>0.68402777777777779</v>
      </c>
      <c r="K254" t="str">
        <f t="shared" si="7"/>
        <v/>
      </c>
    </row>
    <row r="255" spans="1:11" x14ac:dyDescent="0.25">
      <c r="A255" s="11" t="str">
        <f t="shared" si="6"/>
        <v>17San Francisco 49ers</v>
      </c>
      <c r="B255" s="50">
        <v>17</v>
      </c>
      <c r="C255" s="51" t="s">
        <v>6</v>
      </c>
      <c r="D255" s="52">
        <v>43100</v>
      </c>
      <c r="E255" s="51" t="s">
        <v>26</v>
      </c>
      <c r="F255" s="55"/>
      <c r="G255" s="51" t="s">
        <v>38</v>
      </c>
      <c r="H255" s="53" t="s">
        <v>71</v>
      </c>
      <c r="I255" s="56"/>
      <c r="J255" s="54">
        <v>0.68402777777777779</v>
      </c>
      <c r="K255" t="str">
        <f t="shared" si="7"/>
        <v/>
      </c>
    </row>
    <row r="256" spans="1:11" x14ac:dyDescent="0.25">
      <c r="A256" s="11" t="str">
        <f t="shared" si="6"/>
        <v>17Oakland Raiders</v>
      </c>
      <c r="B256" s="50">
        <v>17</v>
      </c>
      <c r="C256" s="51" t="s">
        <v>6</v>
      </c>
      <c r="D256" s="52">
        <v>43100</v>
      </c>
      <c r="E256" s="51" t="s">
        <v>17</v>
      </c>
      <c r="F256" s="55"/>
      <c r="G256" s="51" t="s">
        <v>38</v>
      </c>
      <c r="H256" s="53" t="s">
        <v>80</v>
      </c>
      <c r="I256" s="56"/>
      <c r="J256" s="54">
        <v>0.68402777777777779</v>
      </c>
      <c r="K256" t="str">
        <f t="shared" si="7"/>
        <v/>
      </c>
    </row>
    <row r="257" spans="1:11" x14ac:dyDescent="0.25">
      <c r="A257" s="11" t="str">
        <f t="shared" si="6"/>
        <v>17Arizona Cardinals</v>
      </c>
      <c r="B257" s="50">
        <v>17</v>
      </c>
      <c r="C257" s="51" t="s">
        <v>6</v>
      </c>
      <c r="D257" s="52">
        <v>43100</v>
      </c>
      <c r="E257" s="51" t="s">
        <v>33</v>
      </c>
      <c r="F257" s="55"/>
      <c r="G257" s="51" t="s">
        <v>38</v>
      </c>
      <c r="H257" s="53" t="s">
        <v>5</v>
      </c>
      <c r="I257" s="56"/>
      <c r="J257" s="54">
        <v>0.68402777777777779</v>
      </c>
      <c r="K257" t="str">
        <f t="shared" si="7"/>
        <v/>
      </c>
    </row>
    <row r="258" spans="1:11" x14ac:dyDescent="0.25">
      <c r="A258" s="11" t="str">
        <f t="shared" ref="A258:A321" si="8">B258&amp;E258</f>
        <v>1New England Patriots</v>
      </c>
      <c r="B258" s="57">
        <f t="shared" ref="B258:D277" si="9">B2</f>
        <v>1</v>
      </c>
      <c r="C258" s="57" t="str">
        <f t="shared" si="9"/>
        <v>Thu</v>
      </c>
      <c r="D258" s="58">
        <f t="shared" si="9"/>
        <v>42985</v>
      </c>
      <c r="E258" s="59" t="str">
        <f t="shared" ref="E258:E321" si="10">H2</f>
        <v>New England Patriots</v>
      </c>
      <c r="F258" s="60">
        <f t="shared" ref="F258:F321" si="11">I2</f>
        <v>27</v>
      </c>
      <c r="G258" s="57" t="s">
        <v>39</v>
      </c>
      <c r="H258" s="59" t="str">
        <f t="shared" ref="H258:H321" si="12">E2</f>
        <v>Kansas City Chiefs</v>
      </c>
      <c r="I258" s="60">
        <f t="shared" ref="I258:I321" si="13">F2</f>
        <v>42</v>
      </c>
      <c r="J258" s="61">
        <f t="shared" ref="J258:J321" si="14">J2</f>
        <v>0.85416666666666663</v>
      </c>
      <c r="K258" t="str">
        <f t="shared" ref="K258:K321" si="15">IF(AND(F258=0,I258=0),"",IF(F258&gt;I258,B258&amp;E258,IF(F258&lt;I258,B258&amp;H258,"Tie")))</f>
        <v>1Kansas City Chiefs</v>
      </c>
    </row>
    <row r="259" spans="1:11" x14ac:dyDescent="0.25">
      <c r="A259" s="11" t="str">
        <f t="shared" si="8"/>
        <v>1Buffalo Bills</v>
      </c>
      <c r="B259" s="57">
        <f t="shared" si="9"/>
        <v>1</v>
      </c>
      <c r="C259" s="57" t="str">
        <f t="shared" si="9"/>
        <v>Sun</v>
      </c>
      <c r="D259" s="58">
        <f t="shared" si="9"/>
        <v>42988</v>
      </c>
      <c r="E259" s="59" t="str">
        <f t="shared" si="10"/>
        <v>Buffalo Bills</v>
      </c>
      <c r="F259" s="60">
        <f t="shared" si="11"/>
        <v>21</v>
      </c>
      <c r="G259" s="57" t="s">
        <v>39</v>
      </c>
      <c r="H259" s="59" t="str">
        <f t="shared" si="12"/>
        <v>New York Jets</v>
      </c>
      <c r="I259" s="60">
        <f t="shared" si="13"/>
        <v>12</v>
      </c>
      <c r="J259" s="61">
        <f t="shared" si="14"/>
        <v>0.54166666666666663</v>
      </c>
      <c r="K259" t="str">
        <f t="shared" si="15"/>
        <v>1Buffalo Bills</v>
      </c>
    </row>
    <row r="260" spans="1:11" x14ac:dyDescent="0.25">
      <c r="A260" s="11" t="str">
        <f t="shared" si="8"/>
        <v>1Chicago Bears</v>
      </c>
      <c r="B260" s="57">
        <f t="shared" si="9"/>
        <v>1</v>
      </c>
      <c r="C260" s="57" t="str">
        <f t="shared" si="9"/>
        <v>Sun</v>
      </c>
      <c r="D260" s="58">
        <f t="shared" si="9"/>
        <v>42988</v>
      </c>
      <c r="E260" s="59" t="str">
        <f t="shared" si="10"/>
        <v>Chicago Bears</v>
      </c>
      <c r="F260" s="60">
        <f t="shared" si="11"/>
        <v>17</v>
      </c>
      <c r="G260" s="57" t="s">
        <v>39</v>
      </c>
      <c r="H260" s="59" t="str">
        <f t="shared" si="12"/>
        <v>Atlanta Falcons</v>
      </c>
      <c r="I260" s="60">
        <f t="shared" si="13"/>
        <v>23</v>
      </c>
      <c r="J260" s="61">
        <f t="shared" si="14"/>
        <v>0.54166666666666663</v>
      </c>
      <c r="K260" t="str">
        <f t="shared" si="15"/>
        <v>1Atlanta Falcons</v>
      </c>
    </row>
    <row r="261" spans="1:11" x14ac:dyDescent="0.25">
      <c r="A261" s="11" t="str">
        <f t="shared" si="8"/>
        <v>1Cincinnati Bengals</v>
      </c>
      <c r="B261" s="57">
        <f t="shared" si="9"/>
        <v>1</v>
      </c>
      <c r="C261" s="57" t="str">
        <f t="shared" si="9"/>
        <v>Sun</v>
      </c>
      <c r="D261" s="58">
        <f t="shared" si="9"/>
        <v>42988</v>
      </c>
      <c r="E261" s="59" t="str">
        <f t="shared" si="10"/>
        <v>Cincinnati Bengals</v>
      </c>
      <c r="F261" s="60">
        <f t="shared" si="11"/>
        <v>0</v>
      </c>
      <c r="G261" s="57" t="s">
        <v>39</v>
      </c>
      <c r="H261" s="59" t="str">
        <f t="shared" si="12"/>
        <v>Baltimore Ravens</v>
      </c>
      <c r="I261" s="60">
        <f t="shared" si="13"/>
        <v>20</v>
      </c>
      <c r="J261" s="61">
        <f t="shared" si="14"/>
        <v>0.54166666666666663</v>
      </c>
      <c r="K261" t="str">
        <f t="shared" si="15"/>
        <v>1Baltimore Ravens</v>
      </c>
    </row>
    <row r="262" spans="1:11" x14ac:dyDescent="0.25">
      <c r="A262" s="11" t="str">
        <f t="shared" si="8"/>
        <v>1Cleveland Browns</v>
      </c>
      <c r="B262" s="57">
        <f t="shared" si="9"/>
        <v>1</v>
      </c>
      <c r="C262" s="57" t="str">
        <f t="shared" si="9"/>
        <v>Sun</v>
      </c>
      <c r="D262" s="58">
        <f t="shared" si="9"/>
        <v>42988</v>
      </c>
      <c r="E262" s="59" t="str">
        <f t="shared" si="10"/>
        <v>Cleveland Browns</v>
      </c>
      <c r="F262" s="60">
        <f t="shared" si="11"/>
        <v>18</v>
      </c>
      <c r="G262" s="57" t="s">
        <v>39</v>
      </c>
      <c r="H262" s="59" t="str">
        <f t="shared" si="12"/>
        <v>Pittsburgh Steelers</v>
      </c>
      <c r="I262" s="60">
        <f t="shared" si="13"/>
        <v>21</v>
      </c>
      <c r="J262" s="61">
        <f t="shared" si="14"/>
        <v>0.54166666666666663</v>
      </c>
      <c r="K262" t="str">
        <f t="shared" si="15"/>
        <v>1Pittsburgh Steelers</v>
      </c>
    </row>
    <row r="263" spans="1:11" x14ac:dyDescent="0.25">
      <c r="A263" s="11" t="str">
        <f t="shared" si="8"/>
        <v>1Detroit Lions</v>
      </c>
      <c r="B263" s="57">
        <f t="shared" si="9"/>
        <v>1</v>
      </c>
      <c r="C263" s="57" t="str">
        <f t="shared" si="9"/>
        <v>Sun</v>
      </c>
      <c r="D263" s="58">
        <f t="shared" si="9"/>
        <v>42988</v>
      </c>
      <c r="E263" s="59" t="str">
        <f t="shared" si="10"/>
        <v>Detroit Lions</v>
      </c>
      <c r="F263" s="60">
        <f t="shared" si="11"/>
        <v>35</v>
      </c>
      <c r="G263" s="57" t="s">
        <v>39</v>
      </c>
      <c r="H263" s="59" t="str">
        <f t="shared" si="12"/>
        <v>Arizona Cardinals</v>
      </c>
      <c r="I263" s="60">
        <f t="shared" si="13"/>
        <v>23</v>
      </c>
      <c r="J263" s="61">
        <f t="shared" si="14"/>
        <v>0.54166666666666663</v>
      </c>
      <c r="K263" t="str">
        <f t="shared" si="15"/>
        <v>1Detroit Lions</v>
      </c>
    </row>
    <row r="264" spans="1:11" x14ac:dyDescent="0.25">
      <c r="A264" s="11" t="str">
        <f t="shared" si="8"/>
        <v>1Houston Texans</v>
      </c>
      <c r="B264" s="57">
        <f t="shared" si="9"/>
        <v>1</v>
      </c>
      <c r="C264" s="57" t="str">
        <f t="shared" si="9"/>
        <v>Sun</v>
      </c>
      <c r="D264" s="58">
        <f t="shared" si="9"/>
        <v>42988</v>
      </c>
      <c r="E264" s="59" t="str">
        <f t="shared" si="10"/>
        <v>Houston Texans</v>
      </c>
      <c r="F264" s="60">
        <f t="shared" si="11"/>
        <v>7</v>
      </c>
      <c r="G264" s="57" t="s">
        <v>39</v>
      </c>
      <c r="H264" s="59" t="str">
        <f t="shared" si="12"/>
        <v>Jacksonville Jaguars</v>
      </c>
      <c r="I264" s="60">
        <f t="shared" si="13"/>
        <v>29</v>
      </c>
      <c r="J264" s="61">
        <f t="shared" si="14"/>
        <v>0.54166666666666663</v>
      </c>
      <c r="K264" t="str">
        <f t="shared" si="15"/>
        <v>1Jacksonville Jaguars</v>
      </c>
    </row>
    <row r="265" spans="1:11" x14ac:dyDescent="0.25">
      <c r="A265" s="11" t="str">
        <f t="shared" si="8"/>
        <v>1Tennessee Titans</v>
      </c>
      <c r="B265" s="57">
        <f t="shared" si="9"/>
        <v>1</v>
      </c>
      <c r="C265" s="57" t="str">
        <f t="shared" si="9"/>
        <v>Sun</v>
      </c>
      <c r="D265" s="58">
        <f t="shared" si="9"/>
        <v>42988</v>
      </c>
      <c r="E265" s="59" t="str">
        <f t="shared" si="10"/>
        <v>Tennessee Titans</v>
      </c>
      <c r="F265" s="60">
        <f t="shared" si="11"/>
        <v>16</v>
      </c>
      <c r="G265" s="57" t="s">
        <v>39</v>
      </c>
      <c r="H265" s="59" t="str">
        <f t="shared" si="12"/>
        <v>Oakland Raiders</v>
      </c>
      <c r="I265" s="60">
        <f t="shared" si="13"/>
        <v>26</v>
      </c>
      <c r="J265" s="61">
        <f t="shared" si="14"/>
        <v>0.54166666666666663</v>
      </c>
      <c r="K265" t="str">
        <f t="shared" si="15"/>
        <v>1Oakland Raiders</v>
      </c>
    </row>
    <row r="266" spans="1:11" x14ac:dyDescent="0.25">
      <c r="A266" s="11" t="str">
        <f t="shared" si="8"/>
        <v>1Washington Redskins</v>
      </c>
      <c r="B266" s="57">
        <f t="shared" si="9"/>
        <v>1</v>
      </c>
      <c r="C266" s="57" t="str">
        <f t="shared" si="9"/>
        <v>Sun</v>
      </c>
      <c r="D266" s="58">
        <f t="shared" si="9"/>
        <v>42988</v>
      </c>
      <c r="E266" s="59" t="str">
        <f t="shared" si="10"/>
        <v>Washington Redskins</v>
      </c>
      <c r="F266" s="60">
        <f t="shared" si="11"/>
        <v>17</v>
      </c>
      <c r="G266" s="57" t="s">
        <v>39</v>
      </c>
      <c r="H266" s="59" t="str">
        <f t="shared" si="12"/>
        <v>Philadelphia Eagles</v>
      </c>
      <c r="I266" s="60">
        <f t="shared" si="13"/>
        <v>30</v>
      </c>
      <c r="J266" s="61">
        <f t="shared" si="14"/>
        <v>0.54166666666666663</v>
      </c>
      <c r="K266" t="str">
        <f t="shared" si="15"/>
        <v>1Philadelphia Eagles</v>
      </c>
    </row>
    <row r="267" spans="1:11" x14ac:dyDescent="0.25">
      <c r="A267" s="11" t="str">
        <f t="shared" si="8"/>
        <v>1Los Angeles Rams</v>
      </c>
      <c r="B267" s="57">
        <f t="shared" si="9"/>
        <v>1</v>
      </c>
      <c r="C267" s="57" t="str">
        <f t="shared" si="9"/>
        <v>Sun</v>
      </c>
      <c r="D267" s="58">
        <f t="shared" si="9"/>
        <v>42988</v>
      </c>
      <c r="E267" s="59" t="str">
        <f t="shared" si="10"/>
        <v>Los Angeles Rams</v>
      </c>
      <c r="F267" s="60">
        <f t="shared" si="11"/>
        <v>46</v>
      </c>
      <c r="G267" s="57" t="s">
        <v>39</v>
      </c>
      <c r="H267" s="59" t="str">
        <f t="shared" si="12"/>
        <v>Indianapolis Colts</v>
      </c>
      <c r="I267" s="60">
        <f t="shared" si="13"/>
        <v>9</v>
      </c>
      <c r="J267" s="61">
        <f t="shared" si="14"/>
        <v>0.67013888888888884</v>
      </c>
      <c r="K267" t="str">
        <f t="shared" si="15"/>
        <v>1Los Angeles Rams</v>
      </c>
    </row>
    <row r="268" spans="1:11" x14ac:dyDescent="0.25">
      <c r="A268" s="11" t="str">
        <f t="shared" si="8"/>
        <v>1Green Bay Packers</v>
      </c>
      <c r="B268" s="57">
        <f t="shared" si="9"/>
        <v>1</v>
      </c>
      <c r="C268" s="57" t="str">
        <f t="shared" si="9"/>
        <v>Sun</v>
      </c>
      <c r="D268" s="58">
        <f t="shared" si="9"/>
        <v>42988</v>
      </c>
      <c r="E268" s="59" t="str">
        <f t="shared" si="10"/>
        <v>Green Bay Packers</v>
      </c>
      <c r="F268" s="60">
        <f t="shared" si="11"/>
        <v>17</v>
      </c>
      <c r="G268" s="57" t="s">
        <v>39</v>
      </c>
      <c r="H268" s="59" t="str">
        <f t="shared" si="12"/>
        <v>Seattle Seahawks</v>
      </c>
      <c r="I268" s="60">
        <f t="shared" si="13"/>
        <v>9</v>
      </c>
      <c r="J268" s="61">
        <f t="shared" si="14"/>
        <v>0.68402777777777779</v>
      </c>
      <c r="K268" t="str">
        <f t="shared" si="15"/>
        <v>1Green Bay Packers</v>
      </c>
    </row>
    <row r="269" spans="1:11" x14ac:dyDescent="0.25">
      <c r="A269" s="11" t="str">
        <f t="shared" si="8"/>
        <v>1San Francisco 49ers</v>
      </c>
      <c r="B269" s="57">
        <f t="shared" si="9"/>
        <v>1</v>
      </c>
      <c r="C269" s="57" t="str">
        <f t="shared" si="9"/>
        <v>Sun</v>
      </c>
      <c r="D269" s="58">
        <f t="shared" si="9"/>
        <v>42988</v>
      </c>
      <c r="E269" s="59" t="str">
        <f t="shared" si="10"/>
        <v>San Francisco 49ers</v>
      </c>
      <c r="F269" s="60">
        <f t="shared" si="11"/>
        <v>3</v>
      </c>
      <c r="G269" s="57" t="s">
        <v>39</v>
      </c>
      <c r="H269" s="59" t="str">
        <f t="shared" si="12"/>
        <v>Carolina Panthers</v>
      </c>
      <c r="I269" s="60">
        <f t="shared" si="13"/>
        <v>23</v>
      </c>
      <c r="J269" s="61">
        <f t="shared" si="14"/>
        <v>0.68402777777777779</v>
      </c>
      <c r="K269" t="str">
        <f t="shared" si="15"/>
        <v>1Carolina Panthers</v>
      </c>
    </row>
    <row r="270" spans="1:11" x14ac:dyDescent="0.25">
      <c r="A270" s="11" t="str">
        <f t="shared" si="8"/>
        <v>1Dallas Cowboys</v>
      </c>
      <c r="B270" s="57">
        <f t="shared" si="9"/>
        <v>1</v>
      </c>
      <c r="C270" s="57" t="str">
        <f t="shared" si="9"/>
        <v>Sun</v>
      </c>
      <c r="D270" s="58">
        <f t="shared" si="9"/>
        <v>42988</v>
      </c>
      <c r="E270" s="59" t="str">
        <f t="shared" si="10"/>
        <v>Dallas Cowboys</v>
      </c>
      <c r="F270" s="60">
        <f t="shared" si="11"/>
        <v>19</v>
      </c>
      <c r="G270" s="57" t="s">
        <v>39</v>
      </c>
      <c r="H270" s="59" t="str">
        <f t="shared" si="12"/>
        <v>New York Giants</v>
      </c>
      <c r="I270" s="60">
        <f t="shared" si="13"/>
        <v>3</v>
      </c>
      <c r="J270" s="61">
        <f t="shared" si="14"/>
        <v>0.85416666666666663</v>
      </c>
      <c r="K270" t="str">
        <f t="shared" si="15"/>
        <v>1Dallas Cowboys</v>
      </c>
    </row>
    <row r="271" spans="1:11" x14ac:dyDescent="0.25">
      <c r="A271" s="11" t="str">
        <f t="shared" si="8"/>
        <v>1Minnesota Vikings</v>
      </c>
      <c r="B271" s="57">
        <f t="shared" si="9"/>
        <v>1</v>
      </c>
      <c r="C271" s="57" t="str">
        <f t="shared" si="9"/>
        <v>Mon</v>
      </c>
      <c r="D271" s="58">
        <f t="shared" si="9"/>
        <v>42989</v>
      </c>
      <c r="E271" s="59" t="str">
        <f t="shared" si="10"/>
        <v>Minnesota Vikings</v>
      </c>
      <c r="F271" s="60">
        <f t="shared" si="11"/>
        <v>29</v>
      </c>
      <c r="G271" s="57" t="s">
        <v>39</v>
      </c>
      <c r="H271" s="59" t="str">
        <f t="shared" si="12"/>
        <v>New Orleans Saints</v>
      </c>
      <c r="I271" s="60">
        <f t="shared" si="13"/>
        <v>19</v>
      </c>
      <c r="J271" s="61">
        <f t="shared" si="14"/>
        <v>0.79861111111111116</v>
      </c>
      <c r="K271" t="str">
        <f t="shared" si="15"/>
        <v>1Minnesota Vikings</v>
      </c>
    </row>
    <row r="272" spans="1:11" x14ac:dyDescent="0.25">
      <c r="A272" s="11" t="str">
        <f t="shared" si="8"/>
        <v>1Denver Broncos</v>
      </c>
      <c r="B272" s="57">
        <f t="shared" si="9"/>
        <v>1</v>
      </c>
      <c r="C272" s="57" t="str">
        <f t="shared" si="9"/>
        <v>Mon</v>
      </c>
      <c r="D272" s="58">
        <f t="shared" si="9"/>
        <v>42989</v>
      </c>
      <c r="E272" s="59" t="str">
        <f t="shared" si="10"/>
        <v>Denver Broncos</v>
      </c>
      <c r="F272" s="60">
        <f t="shared" si="11"/>
        <v>24</v>
      </c>
      <c r="G272" s="57" t="s">
        <v>39</v>
      </c>
      <c r="H272" s="59" t="str">
        <f t="shared" si="12"/>
        <v>Los Angeles Chargers</v>
      </c>
      <c r="I272" s="60">
        <f t="shared" si="13"/>
        <v>21</v>
      </c>
      <c r="J272" s="61">
        <f t="shared" si="14"/>
        <v>0.93055555555555558</v>
      </c>
      <c r="K272" t="str">
        <f t="shared" si="15"/>
        <v>1Denver Broncos</v>
      </c>
    </row>
    <row r="273" spans="1:11" x14ac:dyDescent="0.25">
      <c r="A273" s="11" t="str">
        <f t="shared" si="8"/>
        <v>2Cincinnati Bengals</v>
      </c>
      <c r="B273" s="57">
        <f t="shared" si="9"/>
        <v>2</v>
      </c>
      <c r="C273" s="57" t="str">
        <f t="shared" si="9"/>
        <v>Thu</v>
      </c>
      <c r="D273" s="58">
        <f t="shared" si="9"/>
        <v>42992</v>
      </c>
      <c r="E273" s="59" t="str">
        <f t="shared" si="10"/>
        <v>Cincinnati Bengals</v>
      </c>
      <c r="F273" s="60">
        <f t="shared" si="11"/>
        <v>9</v>
      </c>
      <c r="G273" s="57" t="s">
        <v>39</v>
      </c>
      <c r="H273" s="59" t="str">
        <f t="shared" si="12"/>
        <v>Houston Texans</v>
      </c>
      <c r="I273" s="60">
        <f t="shared" si="13"/>
        <v>13</v>
      </c>
      <c r="J273" s="61">
        <f t="shared" si="14"/>
        <v>0.85069444444444442</v>
      </c>
      <c r="K273" t="str">
        <f t="shared" si="15"/>
        <v>2Houston Texans</v>
      </c>
    </row>
    <row r="274" spans="1:11" x14ac:dyDescent="0.25">
      <c r="A274" s="11" t="str">
        <f t="shared" si="8"/>
        <v>2Carolina Panthers</v>
      </c>
      <c r="B274" s="57">
        <f t="shared" si="9"/>
        <v>2</v>
      </c>
      <c r="C274" s="57" t="str">
        <f t="shared" si="9"/>
        <v>Sun</v>
      </c>
      <c r="D274" s="58">
        <f t="shared" si="9"/>
        <v>42995</v>
      </c>
      <c r="E274" s="59" t="str">
        <f t="shared" si="10"/>
        <v>Carolina Panthers</v>
      </c>
      <c r="F274" s="60">
        <f t="shared" si="11"/>
        <v>9</v>
      </c>
      <c r="G274" s="57" t="s">
        <v>39</v>
      </c>
      <c r="H274" s="59" t="str">
        <f t="shared" si="12"/>
        <v>Buffalo Bills</v>
      </c>
      <c r="I274" s="60">
        <f t="shared" si="13"/>
        <v>3</v>
      </c>
      <c r="J274" s="61">
        <f t="shared" si="14"/>
        <v>0.54166666666666663</v>
      </c>
      <c r="K274" t="str">
        <f t="shared" si="15"/>
        <v>2Carolina Panthers</v>
      </c>
    </row>
    <row r="275" spans="1:11" x14ac:dyDescent="0.25">
      <c r="A275" s="11" t="str">
        <f t="shared" si="8"/>
        <v>2Indianapolis Colts</v>
      </c>
      <c r="B275" s="57">
        <f t="shared" si="9"/>
        <v>2</v>
      </c>
      <c r="C275" s="57" t="str">
        <f t="shared" si="9"/>
        <v>Sun</v>
      </c>
      <c r="D275" s="58">
        <f t="shared" si="9"/>
        <v>42995</v>
      </c>
      <c r="E275" s="59" t="str">
        <f t="shared" si="10"/>
        <v>Indianapolis Colts</v>
      </c>
      <c r="F275" s="60">
        <f t="shared" si="11"/>
        <v>13</v>
      </c>
      <c r="G275" s="57" t="s">
        <v>39</v>
      </c>
      <c r="H275" s="59" t="str">
        <f t="shared" si="12"/>
        <v>Arizona Cardinals</v>
      </c>
      <c r="I275" s="60">
        <f t="shared" si="13"/>
        <v>16</v>
      </c>
      <c r="J275" s="61">
        <f t="shared" si="14"/>
        <v>0.54166666666666663</v>
      </c>
      <c r="K275" t="str">
        <f t="shared" si="15"/>
        <v>2Arizona Cardinals</v>
      </c>
    </row>
    <row r="276" spans="1:11" x14ac:dyDescent="0.25">
      <c r="A276" s="11" t="str">
        <f t="shared" si="8"/>
        <v>2Jacksonville Jaguars</v>
      </c>
      <c r="B276" s="57">
        <f t="shared" si="9"/>
        <v>2</v>
      </c>
      <c r="C276" s="57" t="str">
        <f t="shared" si="9"/>
        <v>Sun</v>
      </c>
      <c r="D276" s="58">
        <f t="shared" si="9"/>
        <v>42995</v>
      </c>
      <c r="E276" s="59" t="str">
        <f t="shared" si="10"/>
        <v>Jacksonville Jaguars</v>
      </c>
      <c r="F276" s="60">
        <f t="shared" si="11"/>
        <v>16</v>
      </c>
      <c r="G276" s="57" t="s">
        <v>39</v>
      </c>
      <c r="H276" s="59" t="str">
        <f t="shared" si="12"/>
        <v>Tennessee Titans</v>
      </c>
      <c r="I276" s="60">
        <f t="shared" si="13"/>
        <v>37</v>
      </c>
      <c r="J276" s="61">
        <f t="shared" si="14"/>
        <v>0.54166666666666663</v>
      </c>
      <c r="K276" t="str">
        <f t="shared" si="15"/>
        <v>2Tennessee Titans</v>
      </c>
    </row>
    <row r="277" spans="1:11" x14ac:dyDescent="0.25">
      <c r="A277" s="11" t="str">
        <f t="shared" si="8"/>
        <v>2Kansas City Chiefs</v>
      </c>
      <c r="B277" s="57">
        <f t="shared" si="9"/>
        <v>2</v>
      </c>
      <c r="C277" s="57" t="str">
        <f t="shared" si="9"/>
        <v>Sun</v>
      </c>
      <c r="D277" s="58">
        <f t="shared" si="9"/>
        <v>42995</v>
      </c>
      <c r="E277" s="59" t="str">
        <f t="shared" si="10"/>
        <v>Kansas City Chiefs</v>
      </c>
      <c r="F277" s="60">
        <f t="shared" si="11"/>
        <v>27</v>
      </c>
      <c r="G277" s="57" t="s">
        <v>39</v>
      </c>
      <c r="H277" s="59" t="str">
        <f t="shared" si="12"/>
        <v>Philadelphia Eagles</v>
      </c>
      <c r="I277" s="60">
        <f t="shared" si="13"/>
        <v>20</v>
      </c>
      <c r="J277" s="61">
        <f t="shared" si="14"/>
        <v>0.54166666666666663</v>
      </c>
      <c r="K277" t="str">
        <f t="shared" si="15"/>
        <v>2Kansas City Chiefs</v>
      </c>
    </row>
    <row r="278" spans="1:11" x14ac:dyDescent="0.25">
      <c r="A278" s="11" t="str">
        <f t="shared" si="8"/>
        <v>2New Orleans Saints</v>
      </c>
      <c r="B278" s="57">
        <f t="shared" ref="B278:D297" si="16">B22</f>
        <v>2</v>
      </c>
      <c r="C278" s="57" t="str">
        <f t="shared" si="16"/>
        <v>Sun</v>
      </c>
      <c r="D278" s="58">
        <f t="shared" si="16"/>
        <v>42995</v>
      </c>
      <c r="E278" s="59" t="str">
        <f t="shared" si="10"/>
        <v>New Orleans Saints</v>
      </c>
      <c r="F278" s="60">
        <f t="shared" si="11"/>
        <v>20</v>
      </c>
      <c r="G278" s="57" t="s">
        <v>39</v>
      </c>
      <c r="H278" s="59" t="str">
        <f t="shared" si="12"/>
        <v>New England Patriots</v>
      </c>
      <c r="I278" s="60">
        <f t="shared" si="13"/>
        <v>36</v>
      </c>
      <c r="J278" s="61">
        <f t="shared" si="14"/>
        <v>0.54166666666666663</v>
      </c>
      <c r="K278" t="str">
        <f t="shared" si="15"/>
        <v>2New England Patriots</v>
      </c>
    </row>
    <row r="279" spans="1:11" x14ac:dyDescent="0.25">
      <c r="A279" s="11" t="str">
        <f t="shared" si="8"/>
        <v>2Pittsburgh Steelers</v>
      </c>
      <c r="B279" s="57">
        <f t="shared" si="16"/>
        <v>2</v>
      </c>
      <c r="C279" s="57" t="str">
        <f t="shared" si="16"/>
        <v>Sun</v>
      </c>
      <c r="D279" s="58">
        <f t="shared" si="16"/>
        <v>42995</v>
      </c>
      <c r="E279" s="59" t="str">
        <f t="shared" si="10"/>
        <v>Pittsburgh Steelers</v>
      </c>
      <c r="F279" s="60">
        <f t="shared" si="11"/>
        <v>26</v>
      </c>
      <c r="G279" s="57" t="s">
        <v>39</v>
      </c>
      <c r="H279" s="59" t="str">
        <f t="shared" si="12"/>
        <v>Minnesota Vikings</v>
      </c>
      <c r="I279" s="60">
        <f t="shared" si="13"/>
        <v>9</v>
      </c>
      <c r="J279" s="61">
        <f t="shared" si="14"/>
        <v>0.54166666666666663</v>
      </c>
      <c r="K279" t="str">
        <f t="shared" si="15"/>
        <v>2Pittsburgh Steelers</v>
      </c>
    </row>
    <row r="280" spans="1:11" x14ac:dyDescent="0.25">
      <c r="A280" s="11" t="str">
        <f t="shared" si="8"/>
        <v>2Baltimore Ravens</v>
      </c>
      <c r="B280" s="57">
        <f t="shared" si="16"/>
        <v>2</v>
      </c>
      <c r="C280" s="57" t="str">
        <f t="shared" si="16"/>
        <v>Sun</v>
      </c>
      <c r="D280" s="58">
        <f t="shared" si="16"/>
        <v>42995</v>
      </c>
      <c r="E280" s="59" t="str">
        <f t="shared" si="10"/>
        <v>Baltimore Ravens</v>
      </c>
      <c r="F280" s="60">
        <f t="shared" si="11"/>
        <v>24</v>
      </c>
      <c r="G280" s="57" t="s">
        <v>39</v>
      </c>
      <c r="H280" s="59" t="str">
        <f t="shared" si="12"/>
        <v>Cleveland Browns</v>
      </c>
      <c r="I280" s="60">
        <f t="shared" si="13"/>
        <v>10</v>
      </c>
      <c r="J280" s="61">
        <f t="shared" si="14"/>
        <v>0.54166666666666663</v>
      </c>
      <c r="K280" t="str">
        <f t="shared" si="15"/>
        <v>2Baltimore Ravens</v>
      </c>
    </row>
    <row r="281" spans="1:11" x14ac:dyDescent="0.25">
      <c r="A281" s="11" t="str">
        <f t="shared" si="8"/>
        <v>2Tampa Bay Buccaneers</v>
      </c>
      <c r="B281" s="57">
        <f t="shared" si="16"/>
        <v>2</v>
      </c>
      <c r="C281" s="57" t="str">
        <f t="shared" si="16"/>
        <v>Sun</v>
      </c>
      <c r="D281" s="58">
        <f t="shared" si="16"/>
        <v>42995</v>
      </c>
      <c r="E281" s="59" t="str">
        <f t="shared" si="10"/>
        <v>Tampa Bay Buccaneers</v>
      </c>
      <c r="F281" s="60">
        <f t="shared" si="11"/>
        <v>29</v>
      </c>
      <c r="G281" s="57" t="s">
        <v>39</v>
      </c>
      <c r="H281" s="59" t="str">
        <f t="shared" si="12"/>
        <v>Chicago Bears</v>
      </c>
      <c r="I281" s="60">
        <f t="shared" si="13"/>
        <v>7</v>
      </c>
      <c r="J281" s="61">
        <f t="shared" si="14"/>
        <v>0.54166666666666663</v>
      </c>
      <c r="K281" t="str">
        <f t="shared" si="15"/>
        <v>2Tampa Bay Buccaneers</v>
      </c>
    </row>
    <row r="282" spans="1:11" x14ac:dyDescent="0.25">
      <c r="A282" s="11" t="str">
        <f t="shared" si="8"/>
        <v>2Oakland Raiders</v>
      </c>
      <c r="B282" s="57">
        <f t="shared" si="16"/>
        <v>2</v>
      </c>
      <c r="C282" s="57" t="str">
        <f t="shared" si="16"/>
        <v>Sun</v>
      </c>
      <c r="D282" s="58">
        <f t="shared" si="16"/>
        <v>42995</v>
      </c>
      <c r="E282" s="59" t="str">
        <f t="shared" si="10"/>
        <v>Oakland Raiders</v>
      </c>
      <c r="F282" s="60">
        <f t="shared" si="11"/>
        <v>45</v>
      </c>
      <c r="G282" s="57" t="s">
        <v>39</v>
      </c>
      <c r="H282" s="59" t="str">
        <f t="shared" si="12"/>
        <v>New York Jets</v>
      </c>
      <c r="I282" s="60">
        <f t="shared" si="13"/>
        <v>20</v>
      </c>
      <c r="J282" s="61">
        <f t="shared" si="14"/>
        <v>0.67013888888888884</v>
      </c>
      <c r="K282" t="str">
        <f t="shared" si="15"/>
        <v>2Oakland Raiders</v>
      </c>
    </row>
    <row r="283" spans="1:11" x14ac:dyDescent="0.25">
      <c r="A283" s="11" t="str">
        <f t="shared" si="8"/>
        <v>2Los Angeles Chargers</v>
      </c>
      <c r="B283" s="57">
        <f t="shared" si="16"/>
        <v>2</v>
      </c>
      <c r="C283" s="57" t="str">
        <f t="shared" si="16"/>
        <v>Sun</v>
      </c>
      <c r="D283" s="58">
        <f t="shared" si="16"/>
        <v>42995</v>
      </c>
      <c r="E283" s="59" t="str">
        <f t="shared" si="10"/>
        <v>Los Angeles Chargers</v>
      </c>
      <c r="F283" s="60">
        <f t="shared" si="11"/>
        <v>17</v>
      </c>
      <c r="G283" s="57" t="s">
        <v>39</v>
      </c>
      <c r="H283" s="59" t="str">
        <f t="shared" si="12"/>
        <v>Miami Dolphins</v>
      </c>
      <c r="I283" s="60">
        <f t="shared" si="13"/>
        <v>19</v>
      </c>
      <c r="J283" s="61">
        <f t="shared" si="14"/>
        <v>0.67013888888888884</v>
      </c>
      <c r="K283" t="str">
        <f t="shared" si="15"/>
        <v>2Miami Dolphins</v>
      </c>
    </row>
    <row r="284" spans="1:11" x14ac:dyDescent="0.25">
      <c r="A284" s="11" t="str">
        <f t="shared" si="8"/>
        <v>2Denver Broncos</v>
      </c>
      <c r="B284" s="57">
        <f t="shared" si="16"/>
        <v>2</v>
      </c>
      <c r="C284" s="57" t="str">
        <f t="shared" si="16"/>
        <v>Sun</v>
      </c>
      <c r="D284" s="58">
        <f t="shared" si="16"/>
        <v>42995</v>
      </c>
      <c r="E284" s="59" t="str">
        <f t="shared" si="10"/>
        <v>Denver Broncos</v>
      </c>
      <c r="F284" s="60">
        <f t="shared" si="11"/>
        <v>42</v>
      </c>
      <c r="G284" s="57" t="s">
        <v>39</v>
      </c>
      <c r="H284" s="59" t="str">
        <f t="shared" si="12"/>
        <v>Dallas Cowboys</v>
      </c>
      <c r="I284" s="60">
        <f t="shared" si="13"/>
        <v>17</v>
      </c>
      <c r="J284" s="61">
        <f t="shared" si="14"/>
        <v>0.68402777777777779</v>
      </c>
      <c r="K284" t="str">
        <f t="shared" si="15"/>
        <v>2Denver Broncos</v>
      </c>
    </row>
    <row r="285" spans="1:11" x14ac:dyDescent="0.25">
      <c r="A285" s="11" t="str">
        <f t="shared" si="8"/>
        <v>2Los Angeles Rams</v>
      </c>
      <c r="B285" s="57">
        <f t="shared" si="16"/>
        <v>2</v>
      </c>
      <c r="C285" s="57" t="str">
        <f t="shared" si="16"/>
        <v>Sun</v>
      </c>
      <c r="D285" s="58">
        <f t="shared" si="16"/>
        <v>42995</v>
      </c>
      <c r="E285" s="59" t="str">
        <f t="shared" si="10"/>
        <v>Los Angeles Rams</v>
      </c>
      <c r="F285" s="60">
        <f t="shared" si="11"/>
        <v>20</v>
      </c>
      <c r="G285" s="57" t="s">
        <v>39</v>
      </c>
      <c r="H285" s="59" t="str">
        <f t="shared" si="12"/>
        <v>Washington Redskins</v>
      </c>
      <c r="I285" s="60">
        <f t="shared" si="13"/>
        <v>27</v>
      </c>
      <c r="J285" s="61">
        <f t="shared" si="14"/>
        <v>0.68402777777777779</v>
      </c>
      <c r="K285" t="str">
        <f t="shared" si="15"/>
        <v>2Washington Redskins</v>
      </c>
    </row>
    <row r="286" spans="1:11" x14ac:dyDescent="0.25">
      <c r="A286" s="11" t="str">
        <f t="shared" si="8"/>
        <v>2Seattle Seahawks</v>
      </c>
      <c r="B286" s="57">
        <f t="shared" si="16"/>
        <v>2</v>
      </c>
      <c r="C286" s="57" t="str">
        <f t="shared" si="16"/>
        <v>Sun</v>
      </c>
      <c r="D286" s="58">
        <f t="shared" si="16"/>
        <v>42995</v>
      </c>
      <c r="E286" s="59" t="str">
        <f t="shared" si="10"/>
        <v>Seattle Seahawks</v>
      </c>
      <c r="F286" s="60">
        <f t="shared" si="11"/>
        <v>12</v>
      </c>
      <c r="G286" s="57" t="s">
        <v>39</v>
      </c>
      <c r="H286" s="59" t="str">
        <f t="shared" si="12"/>
        <v>San Francisco 49ers</v>
      </c>
      <c r="I286" s="60">
        <f t="shared" si="13"/>
        <v>9</v>
      </c>
      <c r="J286" s="61">
        <f t="shared" si="14"/>
        <v>0.68402777777777779</v>
      </c>
      <c r="K286" t="str">
        <f t="shared" si="15"/>
        <v>2Seattle Seahawks</v>
      </c>
    </row>
    <row r="287" spans="1:11" x14ac:dyDescent="0.25">
      <c r="A287" s="11" t="str">
        <f t="shared" si="8"/>
        <v>2Atlanta Falcons</v>
      </c>
      <c r="B287" s="57">
        <f t="shared" si="16"/>
        <v>2</v>
      </c>
      <c r="C287" s="57" t="str">
        <f t="shared" si="16"/>
        <v>Sun</v>
      </c>
      <c r="D287" s="58">
        <f t="shared" si="16"/>
        <v>42995</v>
      </c>
      <c r="E287" s="59" t="str">
        <f t="shared" si="10"/>
        <v>Atlanta Falcons</v>
      </c>
      <c r="F287" s="60">
        <f t="shared" si="11"/>
        <v>34</v>
      </c>
      <c r="G287" s="57" t="s">
        <v>39</v>
      </c>
      <c r="H287" s="59" t="str">
        <f t="shared" si="12"/>
        <v>Green Bay Packers</v>
      </c>
      <c r="I287" s="60">
        <f t="shared" si="13"/>
        <v>23</v>
      </c>
      <c r="J287" s="61">
        <f t="shared" si="14"/>
        <v>0.85416666666666663</v>
      </c>
      <c r="K287" t="str">
        <f t="shared" si="15"/>
        <v>2Atlanta Falcons</v>
      </c>
    </row>
    <row r="288" spans="1:11" x14ac:dyDescent="0.25">
      <c r="A288" s="11" t="str">
        <f t="shared" si="8"/>
        <v>2New York Giants</v>
      </c>
      <c r="B288" s="57">
        <f t="shared" si="16"/>
        <v>2</v>
      </c>
      <c r="C288" s="57" t="str">
        <f t="shared" si="16"/>
        <v>Mon</v>
      </c>
      <c r="D288" s="58">
        <f t="shared" si="16"/>
        <v>42996</v>
      </c>
      <c r="E288" s="59" t="str">
        <f t="shared" si="10"/>
        <v>New York Giants</v>
      </c>
      <c r="F288" s="60">
        <f t="shared" si="11"/>
        <v>10</v>
      </c>
      <c r="G288" s="57" t="s">
        <v>39</v>
      </c>
      <c r="H288" s="59" t="str">
        <f t="shared" si="12"/>
        <v>Detroit Lions</v>
      </c>
      <c r="I288" s="60">
        <f t="shared" si="13"/>
        <v>24</v>
      </c>
      <c r="J288" s="61">
        <f t="shared" si="14"/>
        <v>0.85416666666666663</v>
      </c>
      <c r="K288" t="str">
        <f t="shared" si="15"/>
        <v>2Detroit Lions</v>
      </c>
    </row>
    <row r="289" spans="1:11" x14ac:dyDescent="0.25">
      <c r="A289" s="11" t="str">
        <f t="shared" si="8"/>
        <v>3San Francisco 49ers</v>
      </c>
      <c r="B289" s="57">
        <f t="shared" si="16"/>
        <v>3</v>
      </c>
      <c r="C289" s="57" t="str">
        <f t="shared" si="16"/>
        <v>Thu</v>
      </c>
      <c r="D289" s="58">
        <f t="shared" si="16"/>
        <v>42999</v>
      </c>
      <c r="E289" s="59" t="str">
        <f t="shared" si="10"/>
        <v>San Francisco 49ers</v>
      </c>
      <c r="F289" s="60">
        <f t="shared" si="11"/>
        <v>39</v>
      </c>
      <c r="G289" s="57" t="s">
        <v>39</v>
      </c>
      <c r="H289" s="59" t="str">
        <f t="shared" si="12"/>
        <v>Los Angeles Rams</v>
      </c>
      <c r="I289" s="60">
        <f t="shared" si="13"/>
        <v>41</v>
      </c>
      <c r="J289" s="61">
        <f t="shared" si="14"/>
        <v>0.85069444444444442</v>
      </c>
      <c r="K289" t="str">
        <f t="shared" si="15"/>
        <v>3Los Angeles Rams</v>
      </c>
    </row>
    <row r="290" spans="1:11" x14ac:dyDescent="0.25">
      <c r="A290" s="11" t="str">
        <f t="shared" si="8"/>
        <v>3Jacksonville Jaguars</v>
      </c>
      <c r="B290" s="57">
        <f t="shared" si="16"/>
        <v>3</v>
      </c>
      <c r="C290" s="57" t="str">
        <f t="shared" si="16"/>
        <v>Sun</v>
      </c>
      <c r="D290" s="58">
        <f t="shared" si="16"/>
        <v>43002</v>
      </c>
      <c r="E290" s="59" t="str">
        <f t="shared" si="10"/>
        <v>Jacksonville Jaguars</v>
      </c>
      <c r="F290" s="60">
        <f t="shared" si="11"/>
        <v>44</v>
      </c>
      <c r="G290" s="57" t="s">
        <v>39</v>
      </c>
      <c r="H290" s="59" t="str">
        <f t="shared" si="12"/>
        <v>Baltimore Ravens</v>
      </c>
      <c r="I290" s="60">
        <f t="shared" si="13"/>
        <v>7</v>
      </c>
      <c r="J290" s="61">
        <f t="shared" si="14"/>
        <v>0.39583333333333331</v>
      </c>
      <c r="K290" t="str">
        <f t="shared" si="15"/>
        <v>3Jacksonville Jaguars</v>
      </c>
    </row>
    <row r="291" spans="1:11" x14ac:dyDescent="0.25">
      <c r="A291" s="11" t="str">
        <f t="shared" si="8"/>
        <v>3Buffalo Bills</v>
      </c>
      <c r="B291" s="57">
        <f t="shared" si="16"/>
        <v>3</v>
      </c>
      <c r="C291" s="57" t="str">
        <f t="shared" si="16"/>
        <v>Sun</v>
      </c>
      <c r="D291" s="58">
        <f t="shared" si="16"/>
        <v>43002</v>
      </c>
      <c r="E291" s="59" t="str">
        <f t="shared" si="10"/>
        <v>Buffalo Bills</v>
      </c>
      <c r="F291" s="60">
        <f t="shared" si="11"/>
        <v>26</v>
      </c>
      <c r="G291" s="57" t="s">
        <v>39</v>
      </c>
      <c r="H291" s="59" t="str">
        <f t="shared" si="12"/>
        <v>Denver Broncos</v>
      </c>
      <c r="I291" s="60">
        <f t="shared" si="13"/>
        <v>16</v>
      </c>
      <c r="J291" s="61">
        <f t="shared" si="14"/>
        <v>0.54166666666666663</v>
      </c>
      <c r="K291" t="str">
        <f t="shared" si="15"/>
        <v>3Buffalo Bills</v>
      </c>
    </row>
    <row r="292" spans="1:11" x14ac:dyDescent="0.25">
      <c r="A292" s="11" t="str">
        <f t="shared" si="8"/>
        <v>3Carolina Panthers</v>
      </c>
      <c r="B292" s="57">
        <f t="shared" si="16"/>
        <v>3</v>
      </c>
      <c r="C292" s="57" t="str">
        <f t="shared" si="16"/>
        <v>Sun</v>
      </c>
      <c r="D292" s="58">
        <f t="shared" si="16"/>
        <v>43002</v>
      </c>
      <c r="E292" s="59" t="str">
        <f t="shared" si="10"/>
        <v>Carolina Panthers</v>
      </c>
      <c r="F292" s="60">
        <f t="shared" si="11"/>
        <v>13</v>
      </c>
      <c r="G292" s="57" t="s">
        <v>39</v>
      </c>
      <c r="H292" s="59" t="str">
        <f t="shared" si="12"/>
        <v>New Orleans Saints</v>
      </c>
      <c r="I292" s="60">
        <f t="shared" si="13"/>
        <v>34</v>
      </c>
      <c r="J292" s="61">
        <f t="shared" si="14"/>
        <v>0.54166666666666663</v>
      </c>
      <c r="K292" t="str">
        <f t="shared" si="15"/>
        <v>3New Orleans Saints</v>
      </c>
    </row>
    <row r="293" spans="1:11" x14ac:dyDescent="0.25">
      <c r="A293" s="11" t="str">
        <f t="shared" si="8"/>
        <v>3Chicago Bears</v>
      </c>
      <c r="B293" s="57">
        <f t="shared" si="16"/>
        <v>3</v>
      </c>
      <c r="C293" s="57" t="str">
        <f t="shared" si="16"/>
        <v>Sun</v>
      </c>
      <c r="D293" s="58">
        <f t="shared" si="16"/>
        <v>43002</v>
      </c>
      <c r="E293" s="59" t="str">
        <f t="shared" si="10"/>
        <v>Chicago Bears</v>
      </c>
      <c r="F293" s="60">
        <f t="shared" si="11"/>
        <v>23</v>
      </c>
      <c r="G293" s="57" t="s">
        <v>39</v>
      </c>
      <c r="H293" s="59" t="str">
        <f t="shared" si="12"/>
        <v>Pittsburgh Steelers</v>
      </c>
      <c r="I293" s="60">
        <f t="shared" si="13"/>
        <v>17</v>
      </c>
      <c r="J293" s="61">
        <f t="shared" si="14"/>
        <v>0.54166666666666663</v>
      </c>
      <c r="K293" t="str">
        <f t="shared" si="15"/>
        <v>3Chicago Bears</v>
      </c>
    </row>
    <row r="294" spans="1:11" x14ac:dyDescent="0.25">
      <c r="A294" s="11" t="str">
        <f t="shared" si="8"/>
        <v>3Indianapolis Colts</v>
      </c>
      <c r="B294" s="57">
        <f t="shared" si="16"/>
        <v>3</v>
      </c>
      <c r="C294" s="57" t="str">
        <f t="shared" si="16"/>
        <v>Sun</v>
      </c>
      <c r="D294" s="58">
        <f t="shared" si="16"/>
        <v>43002</v>
      </c>
      <c r="E294" s="59" t="str">
        <f t="shared" si="10"/>
        <v>Indianapolis Colts</v>
      </c>
      <c r="F294" s="60">
        <f t="shared" si="11"/>
        <v>31</v>
      </c>
      <c r="G294" s="57" t="s">
        <v>39</v>
      </c>
      <c r="H294" s="59" t="str">
        <f t="shared" si="12"/>
        <v>Cleveland Browns</v>
      </c>
      <c r="I294" s="60">
        <f t="shared" si="13"/>
        <v>28</v>
      </c>
      <c r="J294" s="61">
        <f t="shared" si="14"/>
        <v>0.54166666666666663</v>
      </c>
      <c r="K294" t="str">
        <f t="shared" si="15"/>
        <v>3Indianapolis Colts</v>
      </c>
    </row>
    <row r="295" spans="1:11" x14ac:dyDescent="0.25">
      <c r="A295" s="11" t="str">
        <f t="shared" si="8"/>
        <v>3Detroit Lions</v>
      </c>
      <c r="B295" s="57">
        <f t="shared" si="16"/>
        <v>3</v>
      </c>
      <c r="C295" s="57" t="str">
        <f t="shared" si="16"/>
        <v>Sun</v>
      </c>
      <c r="D295" s="58">
        <f t="shared" si="16"/>
        <v>43002</v>
      </c>
      <c r="E295" s="59" t="str">
        <f t="shared" si="10"/>
        <v>Detroit Lions</v>
      </c>
      <c r="F295" s="60">
        <f t="shared" si="11"/>
        <v>26</v>
      </c>
      <c r="G295" s="57" t="s">
        <v>39</v>
      </c>
      <c r="H295" s="59" t="str">
        <f t="shared" si="12"/>
        <v>Atlanta Falcons</v>
      </c>
      <c r="I295" s="60">
        <f t="shared" si="13"/>
        <v>30</v>
      </c>
      <c r="J295" s="61">
        <f t="shared" si="14"/>
        <v>0.54166666666666663</v>
      </c>
      <c r="K295" t="str">
        <f t="shared" si="15"/>
        <v>3Atlanta Falcons</v>
      </c>
    </row>
    <row r="296" spans="1:11" x14ac:dyDescent="0.25">
      <c r="A296" s="11" t="str">
        <f t="shared" si="8"/>
        <v>3Minnesota Vikings</v>
      </c>
      <c r="B296" s="57">
        <f t="shared" si="16"/>
        <v>3</v>
      </c>
      <c r="C296" s="57" t="str">
        <f t="shared" si="16"/>
        <v>Sun</v>
      </c>
      <c r="D296" s="58">
        <f t="shared" si="16"/>
        <v>43002</v>
      </c>
      <c r="E296" s="59" t="str">
        <f t="shared" si="10"/>
        <v>Minnesota Vikings</v>
      </c>
      <c r="F296" s="60">
        <f t="shared" si="11"/>
        <v>34</v>
      </c>
      <c r="G296" s="57" t="s">
        <v>39</v>
      </c>
      <c r="H296" s="59" t="str">
        <f t="shared" si="12"/>
        <v>Tampa Bay Buccaneers</v>
      </c>
      <c r="I296" s="60">
        <f t="shared" si="13"/>
        <v>17</v>
      </c>
      <c r="J296" s="61">
        <f t="shared" si="14"/>
        <v>0.54166666666666663</v>
      </c>
      <c r="K296" t="str">
        <f t="shared" si="15"/>
        <v>3Minnesota Vikings</v>
      </c>
    </row>
    <row r="297" spans="1:11" x14ac:dyDescent="0.25">
      <c r="A297" s="11" t="str">
        <f t="shared" si="8"/>
        <v>3New England Patriots</v>
      </c>
      <c r="B297" s="57">
        <f t="shared" si="16"/>
        <v>3</v>
      </c>
      <c r="C297" s="57" t="str">
        <f t="shared" si="16"/>
        <v>Sun</v>
      </c>
      <c r="D297" s="58">
        <f t="shared" si="16"/>
        <v>43002</v>
      </c>
      <c r="E297" s="59" t="str">
        <f t="shared" si="10"/>
        <v>New England Patriots</v>
      </c>
      <c r="F297" s="60">
        <f t="shared" si="11"/>
        <v>36</v>
      </c>
      <c r="G297" s="57" t="s">
        <v>39</v>
      </c>
      <c r="H297" s="59" t="str">
        <f t="shared" si="12"/>
        <v>Houston Texans</v>
      </c>
      <c r="I297" s="60">
        <f t="shared" si="13"/>
        <v>33</v>
      </c>
      <c r="J297" s="61">
        <f t="shared" si="14"/>
        <v>0.54166666666666663</v>
      </c>
      <c r="K297" t="str">
        <f t="shared" si="15"/>
        <v>3New England Patriots</v>
      </c>
    </row>
    <row r="298" spans="1:11" x14ac:dyDescent="0.25">
      <c r="A298" s="11" t="str">
        <f t="shared" si="8"/>
        <v>3New York Jets</v>
      </c>
      <c r="B298" s="57">
        <f t="shared" ref="B298:D317" si="17">B42</f>
        <v>3</v>
      </c>
      <c r="C298" s="57" t="str">
        <f t="shared" si="17"/>
        <v>Sun</v>
      </c>
      <c r="D298" s="58">
        <f t="shared" si="17"/>
        <v>43002</v>
      </c>
      <c r="E298" s="59" t="str">
        <f t="shared" si="10"/>
        <v>New York Jets</v>
      </c>
      <c r="F298" s="60">
        <f t="shared" si="11"/>
        <v>20</v>
      </c>
      <c r="G298" s="57" t="s">
        <v>39</v>
      </c>
      <c r="H298" s="59" t="str">
        <f t="shared" si="12"/>
        <v>Miami Dolphins</v>
      </c>
      <c r="I298" s="60">
        <f t="shared" si="13"/>
        <v>6</v>
      </c>
      <c r="J298" s="61">
        <f t="shared" si="14"/>
        <v>0.54166666666666663</v>
      </c>
      <c r="K298" t="str">
        <f t="shared" si="15"/>
        <v>3New York Jets</v>
      </c>
    </row>
    <row r="299" spans="1:11" x14ac:dyDescent="0.25">
      <c r="A299" s="11" t="str">
        <f t="shared" si="8"/>
        <v>3Philadelphia Eagles</v>
      </c>
      <c r="B299" s="57">
        <f t="shared" si="17"/>
        <v>3</v>
      </c>
      <c r="C299" s="57" t="str">
        <f t="shared" si="17"/>
        <v>Sun</v>
      </c>
      <c r="D299" s="58">
        <f t="shared" si="17"/>
        <v>43002</v>
      </c>
      <c r="E299" s="59" t="str">
        <f t="shared" si="10"/>
        <v>Philadelphia Eagles</v>
      </c>
      <c r="F299" s="60">
        <f t="shared" si="11"/>
        <v>27</v>
      </c>
      <c r="G299" s="57" t="s">
        <v>39</v>
      </c>
      <c r="H299" s="59" t="str">
        <f t="shared" si="12"/>
        <v>New York Giants</v>
      </c>
      <c r="I299" s="60">
        <f t="shared" si="13"/>
        <v>24</v>
      </c>
      <c r="J299" s="61">
        <f t="shared" si="14"/>
        <v>0.54166666666666663</v>
      </c>
      <c r="K299" t="str">
        <f t="shared" si="15"/>
        <v>3Philadelphia Eagles</v>
      </c>
    </row>
    <row r="300" spans="1:11" x14ac:dyDescent="0.25">
      <c r="A300" s="11" t="str">
        <f t="shared" si="8"/>
        <v>3Tennessee Titans</v>
      </c>
      <c r="B300" s="57">
        <f t="shared" si="17"/>
        <v>3</v>
      </c>
      <c r="C300" s="57" t="str">
        <f t="shared" si="17"/>
        <v>Sun</v>
      </c>
      <c r="D300" s="58">
        <f t="shared" si="17"/>
        <v>43002</v>
      </c>
      <c r="E300" s="59" t="str">
        <f t="shared" si="10"/>
        <v>Tennessee Titans</v>
      </c>
      <c r="F300" s="60">
        <f t="shared" si="11"/>
        <v>33</v>
      </c>
      <c r="G300" s="57" t="s">
        <v>39</v>
      </c>
      <c r="H300" s="59" t="str">
        <f t="shared" si="12"/>
        <v>Seattle Seahawks</v>
      </c>
      <c r="I300" s="60">
        <f t="shared" si="13"/>
        <v>27</v>
      </c>
      <c r="J300" s="61">
        <f t="shared" si="14"/>
        <v>0.67013888888888884</v>
      </c>
      <c r="K300" t="str">
        <f t="shared" si="15"/>
        <v>3Tennessee Titans</v>
      </c>
    </row>
    <row r="301" spans="1:11" x14ac:dyDescent="0.25">
      <c r="A301" s="11" t="str">
        <f t="shared" si="8"/>
        <v>3Green Bay Packers</v>
      </c>
      <c r="B301" s="57">
        <f t="shared" si="17"/>
        <v>3</v>
      </c>
      <c r="C301" s="57" t="str">
        <f t="shared" si="17"/>
        <v>Sun</v>
      </c>
      <c r="D301" s="58">
        <f t="shared" si="17"/>
        <v>43002</v>
      </c>
      <c r="E301" s="59" t="str">
        <f t="shared" si="10"/>
        <v>Green Bay Packers</v>
      </c>
      <c r="F301" s="60">
        <f t="shared" si="11"/>
        <v>27</v>
      </c>
      <c r="G301" s="57" t="s">
        <v>39</v>
      </c>
      <c r="H301" s="59" t="str">
        <f t="shared" si="12"/>
        <v>Cincinnati Bengals</v>
      </c>
      <c r="I301" s="60">
        <f t="shared" si="13"/>
        <v>24</v>
      </c>
      <c r="J301" s="61">
        <f t="shared" si="14"/>
        <v>0.68402777777777779</v>
      </c>
      <c r="K301" t="str">
        <f t="shared" si="15"/>
        <v>3Green Bay Packers</v>
      </c>
    </row>
    <row r="302" spans="1:11" x14ac:dyDescent="0.25">
      <c r="A302" s="11" t="str">
        <f t="shared" si="8"/>
        <v>3Los Angeles Chargers</v>
      </c>
      <c r="B302" s="57">
        <f t="shared" si="17"/>
        <v>3</v>
      </c>
      <c r="C302" s="57" t="str">
        <f t="shared" si="17"/>
        <v>Sun</v>
      </c>
      <c r="D302" s="58">
        <f t="shared" si="17"/>
        <v>43002</v>
      </c>
      <c r="E302" s="59" t="str">
        <f t="shared" si="10"/>
        <v>Los Angeles Chargers</v>
      </c>
      <c r="F302" s="60">
        <f t="shared" si="11"/>
        <v>10</v>
      </c>
      <c r="G302" s="57" t="s">
        <v>39</v>
      </c>
      <c r="H302" s="59" t="str">
        <f t="shared" si="12"/>
        <v>Kansas City Chiefs</v>
      </c>
      <c r="I302" s="60">
        <f t="shared" si="13"/>
        <v>24</v>
      </c>
      <c r="J302" s="61">
        <f t="shared" si="14"/>
        <v>0.68402777777777779</v>
      </c>
      <c r="K302" t="str">
        <f t="shared" si="15"/>
        <v>3Kansas City Chiefs</v>
      </c>
    </row>
    <row r="303" spans="1:11" x14ac:dyDescent="0.25">
      <c r="A303" s="11" t="str">
        <f t="shared" si="8"/>
        <v>3Washington Redskins</v>
      </c>
      <c r="B303" s="57">
        <f t="shared" si="17"/>
        <v>3</v>
      </c>
      <c r="C303" s="57" t="str">
        <f t="shared" si="17"/>
        <v>Sun</v>
      </c>
      <c r="D303" s="58">
        <f t="shared" si="17"/>
        <v>43002</v>
      </c>
      <c r="E303" s="59" t="str">
        <f t="shared" si="10"/>
        <v>Washington Redskins</v>
      </c>
      <c r="F303" s="60">
        <f t="shared" si="11"/>
        <v>24</v>
      </c>
      <c r="G303" s="57" t="s">
        <v>39</v>
      </c>
      <c r="H303" s="59" t="str">
        <f t="shared" si="12"/>
        <v>Oakland Raiders</v>
      </c>
      <c r="I303" s="60">
        <f t="shared" si="13"/>
        <v>10</v>
      </c>
      <c r="J303" s="61">
        <f t="shared" si="14"/>
        <v>0.85416666666666663</v>
      </c>
      <c r="K303" t="str">
        <f t="shared" si="15"/>
        <v>3Washington Redskins</v>
      </c>
    </row>
    <row r="304" spans="1:11" x14ac:dyDescent="0.25">
      <c r="A304" s="11" t="str">
        <f t="shared" si="8"/>
        <v>3Arizona Cardinals</v>
      </c>
      <c r="B304" s="57">
        <f t="shared" si="17"/>
        <v>3</v>
      </c>
      <c r="C304" s="57" t="str">
        <f t="shared" si="17"/>
        <v>Mon</v>
      </c>
      <c r="D304" s="58">
        <f t="shared" si="17"/>
        <v>43003</v>
      </c>
      <c r="E304" s="59" t="str">
        <f t="shared" si="10"/>
        <v>Arizona Cardinals</v>
      </c>
      <c r="F304" s="60">
        <f t="shared" si="11"/>
        <v>17</v>
      </c>
      <c r="G304" s="57" t="s">
        <v>39</v>
      </c>
      <c r="H304" s="59" t="str">
        <f t="shared" si="12"/>
        <v>Dallas Cowboys</v>
      </c>
      <c r="I304" s="60">
        <f t="shared" si="13"/>
        <v>28</v>
      </c>
      <c r="J304" s="61">
        <f t="shared" si="14"/>
        <v>0.85416666666666663</v>
      </c>
      <c r="K304" t="str">
        <f t="shared" si="15"/>
        <v>3Dallas Cowboys</v>
      </c>
    </row>
    <row r="305" spans="1:11" x14ac:dyDescent="0.25">
      <c r="A305" s="11" t="str">
        <f t="shared" si="8"/>
        <v>4Green Bay Packers</v>
      </c>
      <c r="B305" s="57">
        <f t="shared" si="17"/>
        <v>4</v>
      </c>
      <c r="C305" s="57" t="str">
        <f t="shared" si="17"/>
        <v>Thu</v>
      </c>
      <c r="D305" s="58">
        <f t="shared" si="17"/>
        <v>43006</v>
      </c>
      <c r="E305" s="59" t="str">
        <f t="shared" si="10"/>
        <v>Green Bay Packers</v>
      </c>
      <c r="F305" s="60">
        <f t="shared" si="11"/>
        <v>35</v>
      </c>
      <c r="G305" s="57" t="s">
        <v>39</v>
      </c>
      <c r="H305" s="59" t="str">
        <f t="shared" si="12"/>
        <v>Chicago Bears</v>
      </c>
      <c r="I305" s="60">
        <f t="shared" si="13"/>
        <v>14</v>
      </c>
      <c r="J305" s="61">
        <f t="shared" si="14"/>
        <v>0.85069444444444442</v>
      </c>
      <c r="K305" t="str">
        <f t="shared" si="15"/>
        <v>4Green Bay Packers</v>
      </c>
    </row>
    <row r="306" spans="1:11" x14ac:dyDescent="0.25">
      <c r="A306" s="11" t="str">
        <f t="shared" si="8"/>
        <v>4Miami Dolphins</v>
      </c>
      <c r="B306" s="57">
        <f t="shared" si="17"/>
        <v>4</v>
      </c>
      <c r="C306" s="57" t="str">
        <f t="shared" si="17"/>
        <v>Sun</v>
      </c>
      <c r="D306" s="58">
        <f t="shared" si="17"/>
        <v>43009</v>
      </c>
      <c r="E306" s="59" t="str">
        <f t="shared" si="10"/>
        <v>Miami Dolphins</v>
      </c>
      <c r="F306" s="60">
        <f t="shared" si="11"/>
        <v>0</v>
      </c>
      <c r="G306" s="57" t="s">
        <v>39</v>
      </c>
      <c r="H306" s="59" t="str">
        <f t="shared" si="12"/>
        <v>New Orleans Saints</v>
      </c>
      <c r="I306" s="60">
        <f t="shared" si="13"/>
        <v>20</v>
      </c>
      <c r="J306" s="61">
        <f t="shared" si="14"/>
        <v>0.39583333333333331</v>
      </c>
      <c r="K306" t="str">
        <f t="shared" si="15"/>
        <v>4New Orleans Saints</v>
      </c>
    </row>
    <row r="307" spans="1:11" x14ac:dyDescent="0.25">
      <c r="A307" s="11" t="str">
        <f t="shared" si="8"/>
        <v>4Atlanta Falcons</v>
      </c>
      <c r="B307" s="57">
        <f t="shared" si="17"/>
        <v>4</v>
      </c>
      <c r="C307" s="57" t="str">
        <f t="shared" si="17"/>
        <v>Sun</v>
      </c>
      <c r="D307" s="58">
        <f t="shared" si="17"/>
        <v>43009</v>
      </c>
      <c r="E307" s="59" t="str">
        <f t="shared" si="10"/>
        <v>Atlanta Falcons</v>
      </c>
      <c r="F307" s="60">
        <f t="shared" si="11"/>
        <v>17</v>
      </c>
      <c r="G307" s="57" t="s">
        <v>39</v>
      </c>
      <c r="H307" s="59" t="str">
        <f t="shared" si="12"/>
        <v>Buffalo Bills</v>
      </c>
      <c r="I307" s="60">
        <f t="shared" si="13"/>
        <v>23</v>
      </c>
      <c r="J307" s="61">
        <f t="shared" si="14"/>
        <v>0.54166666666666663</v>
      </c>
      <c r="K307" t="str">
        <f t="shared" si="15"/>
        <v>4Buffalo Bills</v>
      </c>
    </row>
    <row r="308" spans="1:11" x14ac:dyDescent="0.25">
      <c r="A308" s="11" t="str">
        <f t="shared" si="8"/>
        <v>4Cleveland Browns</v>
      </c>
      <c r="B308" s="57">
        <f t="shared" si="17"/>
        <v>4</v>
      </c>
      <c r="C308" s="57" t="str">
        <f t="shared" si="17"/>
        <v>Sun</v>
      </c>
      <c r="D308" s="58">
        <f t="shared" si="17"/>
        <v>43009</v>
      </c>
      <c r="E308" s="59" t="str">
        <f t="shared" si="10"/>
        <v>Cleveland Browns</v>
      </c>
      <c r="F308" s="60">
        <f t="shared" si="11"/>
        <v>7</v>
      </c>
      <c r="G308" s="57" t="s">
        <v>39</v>
      </c>
      <c r="H308" s="59" t="str">
        <f t="shared" si="12"/>
        <v>Cincinnati Bengals</v>
      </c>
      <c r="I308" s="60">
        <f t="shared" si="13"/>
        <v>31</v>
      </c>
      <c r="J308" s="61">
        <f t="shared" si="14"/>
        <v>0.54166666666666663</v>
      </c>
      <c r="K308" t="str">
        <f t="shared" si="15"/>
        <v>4Cincinnati Bengals</v>
      </c>
    </row>
    <row r="309" spans="1:11" x14ac:dyDescent="0.25">
      <c r="A309" s="11" t="str">
        <f t="shared" si="8"/>
        <v>4Dallas Cowboys</v>
      </c>
      <c r="B309" s="57">
        <f t="shared" si="17"/>
        <v>4</v>
      </c>
      <c r="C309" s="57" t="str">
        <f t="shared" si="17"/>
        <v>Sun</v>
      </c>
      <c r="D309" s="58">
        <f t="shared" si="17"/>
        <v>43009</v>
      </c>
      <c r="E309" s="59" t="str">
        <f t="shared" si="10"/>
        <v>Dallas Cowboys</v>
      </c>
      <c r="F309" s="60">
        <f t="shared" si="11"/>
        <v>30</v>
      </c>
      <c r="G309" s="57" t="s">
        <v>39</v>
      </c>
      <c r="H309" s="59" t="str">
        <f t="shared" si="12"/>
        <v>Los Angeles Rams</v>
      </c>
      <c r="I309" s="60">
        <f t="shared" si="13"/>
        <v>35</v>
      </c>
      <c r="J309" s="61">
        <f t="shared" si="14"/>
        <v>0.54166666666666663</v>
      </c>
      <c r="K309" t="str">
        <f t="shared" si="15"/>
        <v>4Los Angeles Rams</v>
      </c>
    </row>
    <row r="310" spans="1:11" x14ac:dyDescent="0.25">
      <c r="A310" s="11" t="str">
        <f t="shared" si="8"/>
        <v>4Houston Texans</v>
      </c>
      <c r="B310" s="57">
        <f t="shared" si="17"/>
        <v>4</v>
      </c>
      <c r="C310" s="57" t="str">
        <f t="shared" si="17"/>
        <v>Sun</v>
      </c>
      <c r="D310" s="58">
        <f t="shared" si="17"/>
        <v>43009</v>
      </c>
      <c r="E310" s="59" t="str">
        <f t="shared" si="10"/>
        <v>Houston Texans</v>
      </c>
      <c r="F310" s="60">
        <f t="shared" si="11"/>
        <v>57</v>
      </c>
      <c r="G310" s="57" t="s">
        <v>39</v>
      </c>
      <c r="H310" s="59" t="str">
        <f t="shared" si="12"/>
        <v>Tennessee Titans</v>
      </c>
      <c r="I310" s="60">
        <f t="shared" si="13"/>
        <v>14</v>
      </c>
      <c r="J310" s="61">
        <f t="shared" si="14"/>
        <v>0.54166666666666663</v>
      </c>
      <c r="K310" t="str">
        <f t="shared" si="15"/>
        <v>4Houston Texans</v>
      </c>
    </row>
    <row r="311" spans="1:11" x14ac:dyDescent="0.25">
      <c r="A311" s="11" t="str">
        <f t="shared" si="8"/>
        <v>4Minnesota Vikings</v>
      </c>
      <c r="B311" s="57">
        <f t="shared" si="17"/>
        <v>4</v>
      </c>
      <c r="C311" s="57" t="str">
        <f t="shared" si="17"/>
        <v>Sun</v>
      </c>
      <c r="D311" s="58">
        <f t="shared" si="17"/>
        <v>43009</v>
      </c>
      <c r="E311" s="59" t="str">
        <f t="shared" si="10"/>
        <v>Minnesota Vikings</v>
      </c>
      <c r="F311" s="60">
        <f t="shared" si="11"/>
        <v>7</v>
      </c>
      <c r="G311" s="57" t="s">
        <v>39</v>
      </c>
      <c r="H311" s="59" t="str">
        <f t="shared" si="12"/>
        <v>Detroit Lions</v>
      </c>
      <c r="I311" s="60">
        <f t="shared" si="13"/>
        <v>14</v>
      </c>
      <c r="J311" s="61">
        <f t="shared" si="14"/>
        <v>0.54166666666666663</v>
      </c>
      <c r="K311" t="str">
        <f t="shared" si="15"/>
        <v>4Detroit Lions</v>
      </c>
    </row>
    <row r="312" spans="1:11" x14ac:dyDescent="0.25">
      <c r="A312" s="11" t="str">
        <f t="shared" si="8"/>
        <v>4New England Patriots</v>
      </c>
      <c r="B312" s="57">
        <f t="shared" si="17"/>
        <v>4</v>
      </c>
      <c r="C312" s="57" t="str">
        <f t="shared" si="17"/>
        <v>Sun</v>
      </c>
      <c r="D312" s="58">
        <f t="shared" si="17"/>
        <v>43009</v>
      </c>
      <c r="E312" s="59" t="str">
        <f t="shared" si="10"/>
        <v>New England Patriots</v>
      </c>
      <c r="F312" s="60">
        <f t="shared" si="11"/>
        <v>30</v>
      </c>
      <c r="G312" s="57" t="s">
        <v>39</v>
      </c>
      <c r="H312" s="59" t="str">
        <f t="shared" si="12"/>
        <v>Carolina Panthers</v>
      </c>
      <c r="I312" s="60">
        <f t="shared" si="13"/>
        <v>33</v>
      </c>
      <c r="J312" s="61">
        <f t="shared" si="14"/>
        <v>0.54166666666666663</v>
      </c>
      <c r="K312" t="str">
        <f t="shared" si="15"/>
        <v>4Carolina Panthers</v>
      </c>
    </row>
    <row r="313" spans="1:11" x14ac:dyDescent="0.25">
      <c r="A313" s="11" t="str">
        <f t="shared" si="8"/>
        <v>4New York Jets</v>
      </c>
      <c r="B313" s="57">
        <f t="shared" si="17"/>
        <v>4</v>
      </c>
      <c r="C313" s="57" t="str">
        <f t="shared" si="17"/>
        <v>Sun</v>
      </c>
      <c r="D313" s="58">
        <f t="shared" si="17"/>
        <v>43009</v>
      </c>
      <c r="E313" s="59" t="str">
        <f t="shared" si="10"/>
        <v>New York Jets</v>
      </c>
      <c r="F313" s="60">
        <f t="shared" si="11"/>
        <v>23</v>
      </c>
      <c r="G313" s="57" t="s">
        <v>39</v>
      </c>
      <c r="H313" s="59" t="str">
        <f t="shared" si="12"/>
        <v>Jacksonville Jaguars</v>
      </c>
      <c r="I313" s="60">
        <f t="shared" si="13"/>
        <v>20</v>
      </c>
      <c r="J313" s="61">
        <f t="shared" si="14"/>
        <v>0.54166666666666663</v>
      </c>
      <c r="K313" t="str">
        <f t="shared" si="15"/>
        <v>4New York Jets</v>
      </c>
    </row>
    <row r="314" spans="1:11" x14ac:dyDescent="0.25">
      <c r="A314" s="11" t="str">
        <f t="shared" si="8"/>
        <v>4Baltimore Ravens</v>
      </c>
      <c r="B314" s="57">
        <f t="shared" si="17"/>
        <v>4</v>
      </c>
      <c r="C314" s="57" t="str">
        <f t="shared" si="17"/>
        <v>Sun</v>
      </c>
      <c r="D314" s="58">
        <f t="shared" si="17"/>
        <v>43009</v>
      </c>
      <c r="E314" s="59" t="str">
        <f t="shared" si="10"/>
        <v>Baltimore Ravens</v>
      </c>
      <c r="F314" s="60">
        <f t="shared" si="11"/>
        <v>9</v>
      </c>
      <c r="G314" s="57" t="s">
        <v>39</v>
      </c>
      <c r="H314" s="59" t="str">
        <f t="shared" si="12"/>
        <v>Pittsburgh Steelers</v>
      </c>
      <c r="I314" s="60">
        <f t="shared" si="13"/>
        <v>26</v>
      </c>
      <c r="J314" s="61">
        <f t="shared" si="14"/>
        <v>0.54166666666666663</v>
      </c>
      <c r="K314" t="str">
        <f t="shared" si="15"/>
        <v>4Pittsburgh Steelers</v>
      </c>
    </row>
    <row r="315" spans="1:11" x14ac:dyDescent="0.25">
      <c r="A315" s="11" t="str">
        <f t="shared" si="8"/>
        <v>4Arizona Cardinals</v>
      </c>
      <c r="B315" s="57">
        <f t="shared" si="17"/>
        <v>4</v>
      </c>
      <c r="C315" s="57" t="str">
        <f t="shared" si="17"/>
        <v>Sun</v>
      </c>
      <c r="D315" s="58">
        <f t="shared" si="17"/>
        <v>43009</v>
      </c>
      <c r="E315" s="59" t="str">
        <f t="shared" si="10"/>
        <v>Arizona Cardinals</v>
      </c>
      <c r="F315" s="60">
        <f t="shared" si="11"/>
        <v>18</v>
      </c>
      <c r="G315" s="57" t="s">
        <v>39</v>
      </c>
      <c r="H315" s="59" t="str">
        <f t="shared" si="12"/>
        <v>San Francisco 49ers</v>
      </c>
      <c r="I315" s="60">
        <f t="shared" si="13"/>
        <v>15</v>
      </c>
      <c r="J315" s="61">
        <f t="shared" si="14"/>
        <v>0.67013888888888884</v>
      </c>
      <c r="K315" t="str">
        <f t="shared" si="15"/>
        <v>4Arizona Cardinals</v>
      </c>
    </row>
    <row r="316" spans="1:11" x14ac:dyDescent="0.25">
      <c r="A316" s="11" t="str">
        <f t="shared" si="8"/>
        <v>4Los Angeles Chargers</v>
      </c>
      <c r="B316" s="57">
        <f t="shared" si="17"/>
        <v>4</v>
      </c>
      <c r="C316" s="57" t="str">
        <f t="shared" si="17"/>
        <v>Sun</v>
      </c>
      <c r="D316" s="58">
        <f t="shared" si="17"/>
        <v>43009</v>
      </c>
      <c r="E316" s="59" t="str">
        <f t="shared" si="10"/>
        <v>Los Angeles Chargers</v>
      </c>
      <c r="F316" s="60">
        <f t="shared" si="11"/>
        <v>24</v>
      </c>
      <c r="G316" s="57" t="s">
        <v>39</v>
      </c>
      <c r="H316" s="59" t="str">
        <f t="shared" si="12"/>
        <v>Philadelphia Eagles</v>
      </c>
      <c r="I316" s="60">
        <f t="shared" si="13"/>
        <v>26</v>
      </c>
      <c r="J316" s="61">
        <f t="shared" si="14"/>
        <v>0.67013888888888884</v>
      </c>
      <c r="K316" t="str">
        <f t="shared" si="15"/>
        <v>4Philadelphia Eagles</v>
      </c>
    </row>
    <row r="317" spans="1:11" x14ac:dyDescent="0.25">
      <c r="A317" s="11" t="str">
        <f t="shared" si="8"/>
        <v>4Tampa Bay Buccaneers</v>
      </c>
      <c r="B317" s="57">
        <f t="shared" si="17"/>
        <v>4</v>
      </c>
      <c r="C317" s="57" t="str">
        <f t="shared" si="17"/>
        <v>Sun</v>
      </c>
      <c r="D317" s="58">
        <f t="shared" si="17"/>
        <v>43009</v>
      </c>
      <c r="E317" s="59" t="str">
        <f t="shared" si="10"/>
        <v>Tampa Bay Buccaneers</v>
      </c>
      <c r="F317" s="60">
        <f t="shared" si="11"/>
        <v>25</v>
      </c>
      <c r="G317" s="57" t="s">
        <v>39</v>
      </c>
      <c r="H317" s="59" t="str">
        <f t="shared" si="12"/>
        <v>New York Giants</v>
      </c>
      <c r="I317" s="60">
        <f t="shared" si="13"/>
        <v>23</v>
      </c>
      <c r="J317" s="61">
        <f t="shared" si="14"/>
        <v>0.67013888888888884</v>
      </c>
      <c r="K317" t="str">
        <f t="shared" si="15"/>
        <v>4Tampa Bay Buccaneers</v>
      </c>
    </row>
    <row r="318" spans="1:11" x14ac:dyDescent="0.25">
      <c r="A318" s="11" t="str">
        <f t="shared" si="8"/>
        <v>4Denver Broncos</v>
      </c>
      <c r="B318" s="57">
        <f t="shared" ref="B318:D337" si="18">B62</f>
        <v>4</v>
      </c>
      <c r="C318" s="57" t="str">
        <f t="shared" si="18"/>
        <v>Sun</v>
      </c>
      <c r="D318" s="58">
        <f t="shared" si="18"/>
        <v>43009</v>
      </c>
      <c r="E318" s="59" t="str">
        <f t="shared" si="10"/>
        <v>Denver Broncos</v>
      </c>
      <c r="F318" s="60">
        <f t="shared" si="11"/>
        <v>16</v>
      </c>
      <c r="G318" s="57" t="s">
        <v>39</v>
      </c>
      <c r="H318" s="59" t="str">
        <f t="shared" si="12"/>
        <v>Oakland Raiders</v>
      </c>
      <c r="I318" s="60">
        <f t="shared" si="13"/>
        <v>10</v>
      </c>
      <c r="J318" s="61">
        <f t="shared" si="14"/>
        <v>0.68402777777777779</v>
      </c>
      <c r="K318" t="str">
        <f t="shared" si="15"/>
        <v>4Denver Broncos</v>
      </c>
    </row>
    <row r="319" spans="1:11" x14ac:dyDescent="0.25">
      <c r="A319" s="11" t="str">
        <f t="shared" si="8"/>
        <v>4Seattle Seahawks</v>
      </c>
      <c r="B319" s="57">
        <f t="shared" si="18"/>
        <v>4</v>
      </c>
      <c r="C319" s="57" t="str">
        <f t="shared" si="18"/>
        <v>Sun</v>
      </c>
      <c r="D319" s="58">
        <f t="shared" si="18"/>
        <v>43009</v>
      </c>
      <c r="E319" s="59" t="str">
        <f t="shared" si="10"/>
        <v>Seattle Seahawks</v>
      </c>
      <c r="F319" s="60">
        <f t="shared" si="11"/>
        <v>46</v>
      </c>
      <c r="G319" s="57" t="s">
        <v>39</v>
      </c>
      <c r="H319" s="59" t="str">
        <f t="shared" si="12"/>
        <v>Indianapolis Colts</v>
      </c>
      <c r="I319" s="60">
        <f t="shared" si="13"/>
        <v>18</v>
      </c>
      <c r="J319" s="61">
        <f t="shared" si="14"/>
        <v>0.85416666666666663</v>
      </c>
      <c r="K319" t="str">
        <f t="shared" si="15"/>
        <v>4Seattle Seahawks</v>
      </c>
    </row>
    <row r="320" spans="1:11" x14ac:dyDescent="0.25">
      <c r="A320" s="11" t="str">
        <f t="shared" si="8"/>
        <v>4Kansas City Chiefs</v>
      </c>
      <c r="B320" s="57">
        <f t="shared" si="18"/>
        <v>4</v>
      </c>
      <c r="C320" s="57" t="str">
        <f t="shared" si="18"/>
        <v>Mon</v>
      </c>
      <c r="D320" s="58">
        <f t="shared" si="18"/>
        <v>43010</v>
      </c>
      <c r="E320" s="59" t="str">
        <f t="shared" si="10"/>
        <v>Kansas City Chiefs</v>
      </c>
      <c r="F320" s="60">
        <f t="shared" si="11"/>
        <v>29</v>
      </c>
      <c r="G320" s="57" t="s">
        <v>39</v>
      </c>
      <c r="H320" s="59" t="str">
        <f t="shared" si="12"/>
        <v>Washington Redskins</v>
      </c>
      <c r="I320" s="60">
        <f t="shared" si="13"/>
        <v>20</v>
      </c>
      <c r="J320" s="61">
        <f t="shared" si="14"/>
        <v>0.85416666666666663</v>
      </c>
      <c r="K320" t="str">
        <f t="shared" si="15"/>
        <v>4Kansas City Chiefs</v>
      </c>
    </row>
    <row r="321" spans="1:11" x14ac:dyDescent="0.25">
      <c r="A321" s="11" t="str">
        <f t="shared" si="8"/>
        <v>5Tampa Bay Buccaneers</v>
      </c>
      <c r="B321" s="57">
        <f t="shared" si="18"/>
        <v>5</v>
      </c>
      <c r="C321" s="57" t="str">
        <f t="shared" si="18"/>
        <v>Thu</v>
      </c>
      <c r="D321" s="58">
        <f t="shared" si="18"/>
        <v>43013</v>
      </c>
      <c r="E321" s="59" t="str">
        <f t="shared" si="10"/>
        <v>Tampa Bay Buccaneers</v>
      </c>
      <c r="F321" s="60">
        <f t="shared" si="11"/>
        <v>14</v>
      </c>
      <c r="G321" s="57" t="s">
        <v>39</v>
      </c>
      <c r="H321" s="59" t="str">
        <f t="shared" si="12"/>
        <v>New England Patriots</v>
      </c>
      <c r="I321" s="60">
        <f t="shared" si="13"/>
        <v>19</v>
      </c>
      <c r="J321" s="61">
        <f t="shared" si="14"/>
        <v>0.85069444444444442</v>
      </c>
      <c r="K321" t="str">
        <f t="shared" si="15"/>
        <v>5New England Patriots</v>
      </c>
    </row>
    <row r="322" spans="1:11" x14ac:dyDescent="0.25">
      <c r="A322" s="11" t="str">
        <f t="shared" ref="A322:A385" si="19">B322&amp;E322</f>
        <v>5Cincinnati Bengals</v>
      </c>
      <c r="B322" s="57">
        <f t="shared" si="18"/>
        <v>5</v>
      </c>
      <c r="C322" s="57" t="str">
        <f t="shared" si="18"/>
        <v>Sun</v>
      </c>
      <c r="D322" s="58">
        <f t="shared" si="18"/>
        <v>43016</v>
      </c>
      <c r="E322" s="59" t="str">
        <f t="shared" ref="E322:E385" si="20">H66</f>
        <v>Cincinnati Bengals</v>
      </c>
      <c r="F322" s="60">
        <f t="shared" ref="F322:F385" si="21">I66</f>
        <v>20</v>
      </c>
      <c r="G322" s="57" t="s">
        <v>39</v>
      </c>
      <c r="H322" s="59" t="str">
        <f t="shared" ref="H322:H385" si="22">E66</f>
        <v>Buffalo Bills</v>
      </c>
      <c r="I322" s="60">
        <f t="shared" ref="I322:I385" si="23">F66</f>
        <v>16</v>
      </c>
      <c r="J322" s="61">
        <f t="shared" ref="J322:J385" si="24">J66</f>
        <v>0.54166666666666663</v>
      </c>
      <c r="K322" t="str">
        <f t="shared" ref="K322:K385" si="25">IF(AND(F322=0,I322=0),"",IF(F322&gt;I322,B322&amp;E322,IF(F322&lt;I322,B322&amp;H322,"Tie")))</f>
        <v>5Cincinnati Bengals</v>
      </c>
    </row>
    <row r="323" spans="1:11" x14ac:dyDescent="0.25">
      <c r="A323" s="11" t="str">
        <f t="shared" si="19"/>
        <v>5Cleveland Browns</v>
      </c>
      <c r="B323" s="57">
        <f t="shared" si="18"/>
        <v>5</v>
      </c>
      <c r="C323" s="57" t="str">
        <f t="shared" si="18"/>
        <v>Sun</v>
      </c>
      <c r="D323" s="58">
        <f t="shared" si="18"/>
        <v>43016</v>
      </c>
      <c r="E323" s="59" t="str">
        <f t="shared" si="20"/>
        <v>Cleveland Browns</v>
      </c>
      <c r="F323" s="60">
        <f t="shared" si="21"/>
        <v>14</v>
      </c>
      <c r="G323" s="57" t="s">
        <v>39</v>
      </c>
      <c r="H323" s="59" t="str">
        <f t="shared" si="22"/>
        <v>New York Jets</v>
      </c>
      <c r="I323" s="60">
        <f t="shared" si="23"/>
        <v>17</v>
      </c>
      <c r="J323" s="61">
        <f t="shared" si="24"/>
        <v>0.54166666666666663</v>
      </c>
      <c r="K323" t="str">
        <f t="shared" si="25"/>
        <v>5New York Jets</v>
      </c>
    </row>
    <row r="324" spans="1:11" x14ac:dyDescent="0.25">
      <c r="A324" s="11" t="str">
        <f t="shared" si="19"/>
        <v>5Indianapolis Colts</v>
      </c>
      <c r="B324" s="57">
        <f t="shared" si="18"/>
        <v>5</v>
      </c>
      <c r="C324" s="57" t="str">
        <f t="shared" si="18"/>
        <v>Sun</v>
      </c>
      <c r="D324" s="58">
        <f t="shared" si="18"/>
        <v>43016</v>
      </c>
      <c r="E324" s="59" t="str">
        <f t="shared" si="20"/>
        <v>Indianapolis Colts</v>
      </c>
      <c r="F324" s="60">
        <f t="shared" si="21"/>
        <v>26</v>
      </c>
      <c r="G324" s="57" t="s">
        <v>39</v>
      </c>
      <c r="H324" s="59" t="str">
        <f t="shared" si="22"/>
        <v>San Francisco 49ers</v>
      </c>
      <c r="I324" s="60">
        <f t="shared" si="23"/>
        <v>23</v>
      </c>
      <c r="J324" s="61">
        <f t="shared" si="24"/>
        <v>0.54166666666666663</v>
      </c>
      <c r="K324" t="str">
        <f t="shared" si="25"/>
        <v>5Indianapolis Colts</v>
      </c>
    </row>
    <row r="325" spans="1:11" x14ac:dyDescent="0.25">
      <c r="A325" s="11" t="str">
        <f t="shared" si="19"/>
        <v>5Detroit Lions</v>
      </c>
      <c r="B325" s="57">
        <f t="shared" si="18"/>
        <v>5</v>
      </c>
      <c r="C325" s="57" t="str">
        <f t="shared" si="18"/>
        <v>Sun</v>
      </c>
      <c r="D325" s="58">
        <f t="shared" si="18"/>
        <v>43016</v>
      </c>
      <c r="E325" s="59" t="str">
        <f t="shared" si="20"/>
        <v>Detroit Lions</v>
      </c>
      <c r="F325" s="60">
        <f t="shared" si="21"/>
        <v>24</v>
      </c>
      <c r="G325" s="57" t="s">
        <v>39</v>
      </c>
      <c r="H325" s="59" t="str">
        <f t="shared" si="22"/>
        <v>Carolina Panthers</v>
      </c>
      <c r="I325" s="60">
        <f t="shared" si="23"/>
        <v>27</v>
      </c>
      <c r="J325" s="61">
        <f t="shared" si="24"/>
        <v>0.54166666666666663</v>
      </c>
      <c r="K325" t="str">
        <f t="shared" si="25"/>
        <v>5Carolina Panthers</v>
      </c>
    </row>
    <row r="326" spans="1:11" x14ac:dyDescent="0.25">
      <c r="A326" s="11" t="str">
        <f t="shared" si="19"/>
        <v>5Miami Dolphins</v>
      </c>
      <c r="B326" s="57">
        <f t="shared" si="18"/>
        <v>5</v>
      </c>
      <c r="C326" s="57" t="str">
        <f t="shared" si="18"/>
        <v>Sun</v>
      </c>
      <c r="D326" s="58">
        <f t="shared" si="18"/>
        <v>43016</v>
      </c>
      <c r="E326" s="59" t="str">
        <f t="shared" si="20"/>
        <v>Miami Dolphins</v>
      </c>
      <c r="F326" s="60">
        <f t="shared" si="21"/>
        <v>16</v>
      </c>
      <c r="G326" s="57" t="s">
        <v>39</v>
      </c>
      <c r="H326" s="59" t="str">
        <f t="shared" si="22"/>
        <v>Tennessee Titans</v>
      </c>
      <c r="I326" s="60">
        <f t="shared" si="23"/>
        <v>10</v>
      </c>
      <c r="J326" s="61">
        <f t="shared" si="24"/>
        <v>0.54166666666666663</v>
      </c>
      <c r="K326" t="str">
        <f t="shared" si="25"/>
        <v>5Miami Dolphins</v>
      </c>
    </row>
    <row r="327" spans="1:11" x14ac:dyDescent="0.25">
      <c r="A327" s="11" t="str">
        <f t="shared" si="19"/>
        <v>5New York Giants</v>
      </c>
      <c r="B327" s="57">
        <f t="shared" si="18"/>
        <v>5</v>
      </c>
      <c r="C327" s="57" t="str">
        <f t="shared" si="18"/>
        <v>Sun</v>
      </c>
      <c r="D327" s="58">
        <f t="shared" si="18"/>
        <v>43016</v>
      </c>
      <c r="E327" s="59" t="str">
        <f t="shared" si="20"/>
        <v>New York Giants</v>
      </c>
      <c r="F327" s="60">
        <f t="shared" si="21"/>
        <v>22</v>
      </c>
      <c r="G327" s="57" t="s">
        <v>39</v>
      </c>
      <c r="H327" s="59" t="str">
        <f t="shared" si="22"/>
        <v>Los Angeles Chargers</v>
      </c>
      <c r="I327" s="60">
        <f t="shared" si="23"/>
        <v>27</v>
      </c>
      <c r="J327" s="61">
        <f t="shared" si="24"/>
        <v>0.54166666666666663</v>
      </c>
      <c r="K327" t="str">
        <f t="shared" si="25"/>
        <v>5Los Angeles Chargers</v>
      </c>
    </row>
    <row r="328" spans="1:11" x14ac:dyDescent="0.25">
      <c r="A328" s="11" t="str">
        <f t="shared" si="19"/>
        <v>5Philadelphia Eagles</v>
      </c>
      <c r="B328" s="57">
        <f t="shared" si="18"/>
        <v>5</v>
      </c>
      <c r="C328" s="57" t="str">
        <f t="shared" si="18"/>
        <v>Sun</v>
      </c>
      <c r="D328" s="58">
        <f t="shared" si="18"/>
        <v>43016</v>
      </c>
      <c r="E328" s="59" t="str">
        <f t="shared" si="20"/>
        <v>Philadelphia Eagles</v>
      </c>
      <c r="F328" s="60">
        <f t="shared" si="21"/>
        <v>34</v>
      </c>
      <c r="G328" s="57" t="s">
        <v>39</v>
      </c>
      <c r="H328" s="59" t="str">
        <f t="shared" si="22"/>
        <v>Arizona Cardinals</v>
      </c>
      <c r="I328" s="60">
        <f t="shared" si="23"/>
        <v>7</v>
      </c>
      <c r="J328" s="61">
        <f t="shared" si="24"/>
        <v>0.54166666666666663</v>
      </c>
      <c r="K328" t="str">
        <f t="shared" si="25"/>
        <v>5Philadelphia Eagles</v>
      </c>
    </row>
    <row r="329" spans="1:11" x14ac:dyDescent="0.25">
      <c r="A329" s="11" t="str">
        <f t="shared" si="19"/>
        <v>5Pittsburgh Steelers</v>
      </c>
      <c r="B329" s="57">
        <f t="shared" si="18"/>
        <v>5</v>
      </c>
      <c r="C329" s="57" t="str">
        <f t="shared" si="18"/>
        <v>Sun</v>
      </c>
      <c r="D329" s="58">
        <f t="shared" si="18"/>
        <v>43016</v>
      </c>
      <c r="E329" s="59" t="str">
        <f t="shared" si="20"/>
        <v>Pittsburgh Steelers</v>
      </c>
      <c r="F329" s="60">
        <f t="shared" si="21"/>
        <v>9</v>
      </c>
      <c r="G329" s="57" t="s">
        <v>39</v>
      </c>
      <c r="H329" s="59" t="str">
        <f t="shared" si="22"/>
        <v>Jacksonville Jaguars</v>
      </c>
      <c r="I329" s="60">
        <f t="shared" si="23"/>
        <v>30</v>
      </c>
      <c r="J329" s="61">
        <f t="shared" si="24"/>
        <v>0.54166666666666663</v>
      </c>
      <c r="K329" t="str">
        <f t="shared" si="25"/>
        <v>5Jacksonville Jaguars</v>
      </c>
    </row>
    <row r="330" spans="1:11" x14ac:dyDescent="0.25">
      <c r="A330" s="11" t="str">
        <f t="shared" si="19"/>
        <v>5Oakland Raiders</v>
      </c>
      <c r="B330" s="57">
        <f t="shared" si="18"/>
        <v>5</v>
      </c>
      <c r="C330" s="57" t="str">
        <f t="shared" si="18"/>
        <v>Sun</v>
      </c>
      <c r="D330" s="58">
        <f t="shared" si="18"/>
        <v>43016</v>
      </c>
      <c r="E330" s="59" t="str">
        <f t="shared" si="20"/>
        <v>Oakland Raiders</v>
      </c>
      <c r="F330" s="60">
        <f t="shared" si="21"/>
        <v>17</v>
      </c>
      <c r="G330" s="57" t="s">
        <v>39</v>
      </c>
      <c r="H330" s="59" t="str">
        <f t="shared" si="22"/>
        <v>Baltimore Ravens</v>
      </c>
      <c r="I330" s="60">
        <f t="shared" si="23"/>
        <v>30</v>
      </c>
      <c r="J330" s="61">
        <f t="shared" si="24"/>
        <v>0.67013888888888884</v>
      </c>
      <c r="K330" t="str">
        <f t="shared" si="25"/>
        <v>5Baltimore Ravens</v>
      </c>
    </row>
    <row r="331" spans="1:11" x14ac:dyDescent="0.25">
      <c r="A331" s="11" t="str">
        <f t="shared" si="19"/>
        <v>5Los Angeles Rams</v>
      </c>
      <c r="B331" s="57">
        <f t="shared" si="18"/>
        <v>5</v>
      </c>
      <c r="C331" s="57" t="str">
        <f t="shared" si="18"/>
        <v>Sun</v>
      </c>
      <c r="D331" s="58">
        <f t="shared" si="18"/>
        <v>43016</v>
      </c>
      <c r="E331" s="59" t="str">
        <f t="shared" si="20"/>
        <v>Los Angeles Rams</v>
      </c>
      <c r="F331" s="60">
        <f t="shared" si="21"/>
        <v>10</v>
      </c>
      <c r="G331" s="57" t="s">
        <v>39</v>
      </c>
      <c r="H331" s="59" t="str">
        <f t="shared" si="22"/>
        <v>Seattle Seahawks</v>
      </c>
      <c r="I331" s="60">
        <f t="shared" si="23"/>
        <v>16</v>
      </c>
      <c r="J331" s="61">
        <f t="shared" si="24"/>
        <v>0.67013888888888884</v>
      </c>
      <c r="K331" t="str">
        <f t="shared" si="25"/>
        <v>5Seattle Seahawks</v>
      </c>
    </row>
    <row r="332" spans="1:11" x14ac:dyDescent="0.25">
      <c r="A332" s="11" t="str">
        <f t="shared" si="19"/>
        <v>5Dallas Cowboys</v>
      </c>
      <c r="B332" s="57">
        <f t="shared" si="18"/>
        <v>5</v>
      </c>
      <c r="C332" s="57" t="str">
        <f t="shared" si="18"/>
        <v>Sun</v>
      </c>
      <c r="D332" s="58">
        <f t="shared" si="18"/>
        <v>43016</v>
      </c>
      <c r="E332" s="59" t="str">
        <f t="shared" si="20"/>
        <v>Dallas Cowboys</v>
      </c>
      <c r="F332" s="60">
        <f t="shared" si="21"/>
        <v>31</v>
      </c>
      <c r="G332" s="57" t="s">
        <v>39</v>
      </c>
      <c r="H332" s="59" t="str">
        <f t="shared" si="22"/>
        <v>Green Bay Packers</v>
      </c>
      <c r="I332" s="60">
        <f t="shared" si="23"/>
        <v>35</v>
      </c>
      <c r="J332" s="61">
        <f t="shared" si="24"/>
        <v>0.68402777777777779</v>
      </c>
      <c r="K332" t="str">
        <f t="shared" si="25"/>
        <v>5Green Bay Packers</v>
      </c>
    </row>
    <row r="333" spans="1:11" x14ac:dyDescent="0.25">
      <c r="A333" s="11" t="str">
        <f t="shared" si="19"/>
        <v>5Houston Texans</v>
      </c>
      <c r="B333" s="57">
        <f t="shared" si="18"/>
        <v>5</v>
      </c>
      <c r="C333" s="57" t="str">
        <f t="shared" si="18"/>
        <v>Sun</v>
      </c>
      <c r="D333" s="58">
        <f t="shared" si="18"/>
        <v>43016</v>
      </c>
      <c r="E333" s="59" t="str">
        <f t="shared" si="20"/>
        <v>Houston Texans</v>
      </c>
      <c r="F333" s="60">
        <f t="shared" si="21"/>
        <v>34</v>
      </c>
      <c r="G333" s="57" t="s">
        <v>39</v>
      </c>
      <c r="H333" s="59" t="str">
        <f t="shared" si="22"/>
        <v>Kansas City Chiefs</v>
      </c>
      <c r="I333" s="60">
        <f t="shared" si="23"/>
        <v>42</v>
      </c>
      <c r="J333" s="61">
        <f t="shared" si="24"/>
        <v>0.85416666666666663</v>
      </c>
      <c r="K333" t="str">
        <f t="shared" si="25"/>
        <v>5Kansas City Chiefs</v>
      </c>
    </row>
    <row r="334" spans="1:11" x14ac:dyDescent="0.25">
      <c r="A334" s="11" t="str">
        <f t="shared" si="19"/>
        <v>5Chicago Bears</v>
      </c>
      <c r="B334" s="57">
        <f t="shared" si="18"/>
        <v>5</v>
      </c>
      <c r="C334" s="57" t="str">
        <f t="shared" si="18"/>
        <v>Mon</v>
      </c>
      <c r="D334" s="58">
        <f t="shared" si="18"/>
        <v>43017</v>
      </c>
      <c r="E334" s="59" t="str">
        <f t="shared" si="20"/>
        <v>Chicago Bears</v>
      </c>
      <c r="F334" s="60">
        <f t="shared" si="21"/>
        <v>17</v>
      </c>
      <c r="G334" s="57" t="s">
        <v>39</v>
      </c>
      <c r="H334" s="59" t="str">
        <f t="shared" si="22"/>
        <v>Minnesota Vikings</v>
      </c>
      <c r="I334" s="60">
        <f t="shared" si="23"/>
        <v>20</v>
      </c>
      <c r="J334" s="61">
        <f t="shared" si="24"/>
        <v>0.85416666666666663</v>
      </c>
      <c r="K334" t="str">
        <f t="shared" si="25"/>
        <v>5Minnesota Vikings</v>
      </c>
    </row>
    <row r="335" spans="1:11" x14ac:dyDescent="0.25">
      <c r="A335" s="11" t="str">
        <f t="shared" si="19"/>
        <v>6Carolina Panthers</v>
      </c>
      <c r="B335" s="57">
        <f t="shared" si="18"/>
        <v>6</v>
      </c>
      <c r="C335" s="57" t="str">
        <f t="shared" si="18"/>
        <v>Thu</v>
      </c>
      <c r="D335" s="58">
        <f t="shared" si="18"/>
        <v>43020</v>
      </c>
      <c r="E335" s="59" t="str">
        <f t="shared" si="20"/>
        <v>Carolina Panthers</v>
      </c>
      <c r="F335" s="60">
        <f t="shared" si="21"/>
        <v>23</v>
      </c>
      <c r="G335" s="57" t="s">
        <v>39</v>
      </c>
      <c r="H335" s="59" t="str">
        <f t="shared" si="22"/>
        <v>Philadelphia Eagles</v>
      </c>
      <c r="I335" s="60">
        <f t="shared" si="23"/>
        <v>28</v>
      </c>
      <c r="J335" s="61">
        <f t="shared" si="24"/>
        <v>0.85069444444444442</v>
      </c>
      <c r="K335" t="str">
        <f t="shared" si="25"/>
        <v>6Philadelphia Eagles</v>
      </c>
    </row>
    <row r="336" spans="1:11" x14ac:dyDescent="0.25">
      <c r="A336" s="11" t="str">
        <f t="shared" si="19"/>
        <v>6Atlanta Falcons</v>
      </c>
      <c r="B336" s="57">
        <f t="shared" si="18"/>
        <v>6</v>
      </c>
      <c r="C336" s="57" t="str">
        <f t="shared" si="18"/>
        <v>Sun</v>
      </c>
      <c r="D336" s="58">
        <f t="shared" si="18"/>
        <v>43023</v>
      </c>
      <c r="E336" s="59" t="str">
        <f t="shared" si="20"/>
        <v>Atlanta Falcons</v>
      </c>
      <c r="F336" s="60">
        <f t="shared" si="21"/>
        <v>17</v>
      </c>
      <c r="G336" s="57" t="s">
        <v>39</v>
      </c>
      <c r="H336" s="59" t="str">
        <f t="shared" si="22"/>
        <v>Miami Dolphins</v>
      </c>
      <c r="I336" s="60">
        <f t="shared" si="23"/>
        <v>20</v>
      </c>
      <c r="J336" s="61">
        <f t="shared" si="24"/>
        <v>0.54166666666666663</v>
      </c>
      <c r="K336" t="str">
        <f t="shared" si="25"/>
        <v>6Miami Dolphins</v>
      </c>
    </row>
    <row r="337" spans="1:11" x14ac:dyDescent="0.25">
      <c r="A337" s="11" t="str">
        <f t="shared" si="19"/>
        <v>6Houston Texans</v>
      </c>
      <c r="B337" s="57">
        <f t="shared" si="18"/>
        <v>6</v>
      </c>
      <c r="C337" s="57" t="str">
        <f t="shared" si="18"/>
        <v>Sun</v>
      </c>
      <c r="D337" s="58">
        <f t="shared" si="18"/>
        <v>43023</v>
      </c>
      <c r="E337" s="59" t="str">
        <f t="shared" si="20"/>
        <v>Houston Texans</v>
      </c>
      <c r="F337" s="60">
        <f t="shared" si="21"/>
        <v>33</v>
      </c>
      <c r="G337" s="57" t="s">
        <v>39</v>
      </c>
      <c r="H337" s="59" t="str">
        <f t="shared" si="22"/>
        <v>Cleveland Browns</v>
      </c>
      <c r="I337" s="60">
        <f t="shared" si="23"/>
        <v>17</v>
      </c>
      <c r="J337" s="61">
        <f t="shared" si="24"/>
        <v>0.54166666666666663</v>
      </c>
      <c r="K337" t="str">
        <f t="shared" si="25"/>
        <v>6Houston Texans</v>
      </c>
    </row>
    <row r="338" spans="1:11" x14ac:dyDescent="0.25">
      <c r="A338" s="11" t="str">
        <f t="shared" si="19"/>
        <v>6Minnesota Vikings</v>
      </c>
      <c r="B338" s="57">
        <f t="shared" ref="B338:D357" si="26">B82</f>
        <v>6</v>
      </c>
      <c r="C338" s="57" t="str">
        <f t="shared" si="26"/>
        <v>Sun</v>
      </c>
      <c r="D338" s="58">
        <f t="shared" si="26"/>
        <v>43023</v>
      </c>
      <c r="E338" s="59" t="str">
        <f t="shared" si="20"/>
        <v>Minnesota Vikings</v>
      </c>
      <c r="F338" s="60">
        <f t="shared" si="21"/>
        <v>23</v>
      </c>
      <c r="G338" s="57" t="s">
        <v>39</v>
      </c>
      <c r="H338" s="59" t="str">
        <f t="shared" si="22"/>
        <v>Green Bay Packers</v>
      </c>
      <c r="I338" s="60">
        <f t="shared" si="23"/>
        <v>10</v>
      </c>
      <c r="J338" s="61">
        <f t="shared" si="24"/>
        <v>0.54166666666666663</v>
      </c>
      <c r="K338" t="str">
        <f t="shared" si="25"/>
        <v>6Minnesota Vikings</v>
      </c>
    </row>
    <row r="339" spans="1:11" x14ac:dyDescent="0.25">
      <c r="A339" s="11" t="str">
        <f t="shared" si="19"/>
        <v>6New Orleans Saints</v>
      </c>
      <c r="B339" s="57">
        <f t="shared" si="26"/>
        <v>6</v>
      </c>
      <c r="C339" s="57" t="str">
        <f t="shared" si="26"/>
        <v>Sun</v>
      </c>
      <c r="D339" s="58">
        <f t="shared" si="26"/>
        <v>43023</v>
      </c>
      <c r="E339" s="59" t="str">
        <f t="shared" si="20"/>
        <v>New Orleans Saints</v>
      </c>
      <c r="F339" s="60">
        <f t="shared" si="21"/>
        <v>52</v>
      </c>
      <c r="G339" s="57" t="s">
        <v>39</v>
      </c>
      <c r="H339" s="59" t="str">
        <f t="shared" si="22"/>
        <v>Detroit Lions</v>
      </c>
      <c r="I339" s="60">
        <f t="shared" si="23"/>
        <v>38</v>
      </c>
      <c r="J339" s="61">
        <f t="shared" si="24"/>
        <v>0.54166666666666663</v>
      </c>
      <c r="K339" t="str">
        <f t="shared" si="25"/>
        <v>6New Orleans Saints</v>
      </c>
    </row>
    <row r="340" spans="1:11" x14ac:dyDescent="0.25">
      <c r="A340" s="11" t="str">
        <f t="shared" si="19"/>
        <v>6New York Jets</v>
      </c>
      <c r="B340" s="57">
        <f t="shared" si="26"/>
        <v>6</v>
      </c>
      <c r="C340" s="57" t="str">
        <f t="shared" si="26"/>
        <v>Sun</v>
      </c>
      <c r="D340" s="58">
        <f t="shared" si="26"/>
        <v>43023</v>
      </c>
      <c r="E340" s="59" t="str">
        <f t="shared" si="20"/>
        <v>New York Jets</v>
      </c>
      <c r="F340" s="60">
        <f t="shared" si="21"/>
        <v>17</v>
      </c>
      <c r="G340" s="57" t="s">
        <v>39</v>
      </c>
      <c r="H340" s="59" t="str">
        <f t="shared" si="22"/>
        <v>New England Patriots</v>
      </c>
      <c r="I340" s="60">
        <f t="shared" si="23"/>
        <v>24</v>
      </c>
      <c r="J340" s="61">
        <f t="shared" si="24"/>
        <v>0.54166666666666663</v>
      </c>
      <c r="K340" t="str">
        <f t="shared" si="25"/>
        <v>6New England Patriots</v>
      </c>
    </row>
    <row r="341" spans="1:11" x14ac:dyDescent="0.25">
      <c r="A341" s="11" t="str">
        <f t="shared" si="19"/>
        <v>6Baltimore Ravens</v>
      </c>
      <c r="B341" s="57">
        <f t="shared" si="26"/>
        <v>6</v>
      </c>
      <c r="C341" s="57" t="str">
        <f t="shared" si="26"/>
        <v>Sun</v>
      </c>
      <c r="D341" s="58">
        <f t="shared" si="26"/>
        <v>43023</v>
      </c>
      <c r="E341" s="59" t="str">
        <f t="shared" si="20"/>
        <v>Baltimore Ravens</v>
      </c>
      <c r="F341" s="60">
        <f t="shared" si="21"/>
        <v>24</v>
      </c>
      <c r="G341" s="57" t="s">
        <v>39</v>
      </c>
      <c r="H341" s="59" t="str">
        <f t="shared" si="22"/>
        <v>Chicago Bears</v>
      </c>
      <c r="I341" s="60">
        <f t="shared" si="23"/>
        <v>27</v>
      </c>
      <c r="J341" s="61">
        <f t="shared" si="24"/>
        <v>0.54166666666666663</v>
      </c>
      <c r="K341" t="str">
        <f t="shared" si="25"/>
        <v>6Chicago Bears</v>
      </c>
    </row>
    <row r="342" spans="1:11" x14ac:dyDescent="0.25">
      <c r="A342" s="11" t="str">
        <f t="shared" si="19"/>
        <v>6Washington Redskins</v>
      </c>
      <c r="B342" s="57">
        <f t="shared" si="26"/>
        <v>6</v>
      </c>
      <c r="C342" s="57" t="str">
        <f t="shared" si="26"/>
        <v>Sun</v>
      </c>
      <c r="D342" s="58">
        <f t="shared" si="26"/>
        <v>43023</v>
      </c>
      <c r="E342" s="59" t="str">
        <f t="shared" si="20"/>
        <v>Washington Redskins</v>
      </c>
      <c r="F342" s="60">
        <f t="shared" si="21"/>
        <v>26</v>
      </c>
      <c r="G342" s="57" t="s">
        <v>39</v>
      </c>
      <c r="H342" s="59" t="str">
        <f t="shared" si="22"/>
        <v>San Francisco 49ers</v>
      </c>
      <c r="I342" s="60">
        <f t="shared" si="23"/>
        <v>24</v>
      </c>
      <c r="J342" s="61">
        <f t="shared" si="24"/>
        <v>0.54166666666666663</v>
      </c>
      <c r="K342" t="str">
        <f t="shared" si="25"/>
        <v>6Washington Redskins</v>
      </c>
    </row>
    <row r="343" spans="1:11" x14ac:dyDescent="0.25">
      <c r="A343" s="11" t="str">
        <f t="shared" si="19"/>
        <v>6Arizona Cardinals</v>
      </c>
      <c r="B343" s="57">
        <f t="shared" si="26"/>
        <v>6</v>
      </c>
      <c r="C343" s="57" t="str">
        <f t="shared" si="26"/>
        <v>Sun</v>
      </c>
      <c r="D343" s="58">
        <f t="shared" si="26"/>
        <v>43023</v>
      </c>
      <c r="E343" s="59" t="str">
        <f t="shared" si="20"/>
        <v>Arizona Cardinals</v>
      </c>
      <c r="F343" s="60">
        <f t="shared" si="21"/>
        <v>38</v>
      </c>
      <c r="G343" s="57" t="s">
        <v>39</v>
      </c>
      <c r="H343" s="59" t="str">
        <f t="shared" si="22"/>
        <v>Tampa Bay Buccaneers</v>
      </c>
      <c r="I343" s="60">
        <f t="shared" si="23"/>
        <v>33</v>
      </c>
      <c r="J343" s="61">
        <f t="shared" si="24"/>
        <v>0.67013888888888884</v>
      </c>
      <c r="K343" t="str">
        <f t="shared" si="25"/>
        <v>6Arizona Cardinals</v>
      </c>
    </row>
    <row r="344" spans="1:11" x14ac:dyDescent="0.25">
      <c r="A344" s="11" t="str">
        <f t="shared" si="19"/>
        <v>6Jacksonville Jaguars</v>
      </c>
      <c r="B344" s="57">
        <f t="shared" si="26"/>
        <v>6</v>
      </c>
      <c r="C344" s="57" t="str">
        <f t="shared" si="26"/>
        <v>Sun</v>
      </c>
      <c r="D344" s="58">
        <f t="shared" si="26"/>
        <v>43023</v>
      </c>
      <c r="E344" s="59" t="str">
        <f t="shared" si="20"/>
        <v>Jacksonville Jaguars</v>
      </c>
      <c r="F344" s="60">
        <f t="shared" si="21"/>
        <v>17</v>
      </c>
      <c r="G344" s="57" t="s">
        <v>39</v>
      </c>
      <c r="H344" s="59" t="str">
        <f t="shared" si="22"/>
        <v>Los Angeles Rams</v>
      </c>
      <c r="I344" s="60">
        <f t="shared" si="23"/>
        <v>27</v>
      </c>
      <c r="J344" s="61">
        <f t="shared" si="24"/>
        <v>0.67013888888888884</v>
      </c>
      <c r="K344" t="str">
        <f t="shared" si="25"/>
        <v>6Los Angeles Rams</v>
      </c>
    </row>
    <row r="345" spans="1:11" x14ac:dyDescent="0.25">
      <c r="A345" s="11" t="str">
        <f t="shared" si="19"/>
        <v>6Kansas City Chiefs</v>
      </c>
      <c r="B345" s="57">
        <f t="shared" si="26"/>
        <v>6</v>
      </c>
      <c r="C345" s="57" t="str">
        <f t="shared" si="26"/>
        <v>Sun</v>
      </c>
      <c r="D345" s="58">
        <f t="shared" si="26"/>
        <v>43023</v>
      </c>
      <c r="E345" s="59" t="str">
        <f t="shared" si="20"/>
        <v>Kansas City Chiefs</v>
      </c>
      <c r="F345" s="60">
        <f t="shared" si="21"/>
        <v>13</v>
      </c>
      <c r="G345" s="57" t="s">
        <v>39</v>
      </c>
      <c r="H345" s="59" t="str">
        <f t="shared" si="22"/>
        <v>Pittsburgh Steelers</v>
      </c>
      <c r="I345" s="60">
        <f t="shared" si="23"/>
        <v>19</v>
      </c>
      <c r="J345" s="61">
        <f t="shared" si="24"/>
        <v>0.68402777777777779</v>
      </c>
      <c r="K345" t="str">
        <f t="shared" si="25"/>
        <v>6Pittsburgh Steelers</v>
      </c>
    </row>
    <row r="346" spans="1:11" x14ac:dyDescent="0.25">
      <c r="A346" s="11" t="str">
        <f t="shared" si="19"/>
        <v>6Oakland Raiders</v>
      </c>
      <c r="B346" s="57">
        <f t="shared" si="26"/>
        <v>6</v>
      </c>
      <c r="C346" s="57" t="str">
        <f t="shared" si="26"/>
        <v>Sun</v>
      </c>
      <c r="D346" s="58">
        <f t="shared" si="26"/>
        <v>43023</v>
      </c>
      <c r="E346" s="59" t="str">
        <f t="shared" si="20"/>
        <v>Oakland Raiders</v>
      </c>
      <c r="F346" s="60">
        <f t="shared" si="21"/>
        <v>16</v>
      </c>
      <c r="G346" s="57" t="s">
        <v>39</v>
      </c>
      <c r="H346" s="59" t="str">
        <f t="shared" si="22"/>
        <v>Los Angeles Chargers</v>
      </c>
      <c r="I346" s="60">
        <f t="shared" si="23"/>
        <v>17</v>
      </c>
      <c r="J346" s="61">
        <f t="shared" si="24"/>
        <v>0.68402777777777779</v>
      </c>
      <c r="K346" t="str">
        <f t="shared" si="25"/>
        <v>6Los Angeles Chargers</v>
      </c>
    </row>
    <row r="347" spans="1:11" x14ac:dyDescent="0.25">
      <c r="A347" s="11" t="str">
        <f t="shared" si="19"/>
        <v>6Denver Broncos</v>
      </c>
      <c r="B347" s="57">
        <f t="shared" si="26"/>
        <v>6</v>
      </c>
      <c r="C347" s="57" t="str">
        <f t="shared" si="26"/>
        <v>Sun</v>
      </c>
      <c r="D347" s="58">
        <f t="shared" si="26"/>
        <v>43023</v>
      </c>
      <c r="E347" s="59" t="str">
        <f t="shared" si="20"/>
        <v>Denver Broncos</v>
      </c>
      <c r="F347" s="60">
        <f t="shared" si="21"/>
        <v>10</v>
      </c>
      <c r="G347" s="57" t="s">
        <v>39</v>
      </c>
      <c r="H347" s="59" t="str">
        <f t="shared" si="22"/>
        <v>New York Giants</v>
      </c>
      <c r="I347" s="60">
        <f t="shared" si="23"/>
        <v>23</v>
      </c>
      <c r="J347" s="61">
        <f t="shared" si="24"/>
        <v>0.85416666666666663</v>
      </c>
      <c r="K347" t="str">
        <f t="shared" si="25"/>
        <v>6New York Giants</v>
      </c>
    </row>
    <row r="348" spans="1:11" x14ac:dyDescent="0.25">
      <c r="A348" s="11" t="str">
        <f t="shared" si="19"/>
        <v>6Tennessee Titans</v>
      </c>
      <c r="B348" s="57">
        <f t="shared" si="26"/>
        <v>6</v>
      </c>
      <c r="C348" s="57" t="str">
        <f t="shared" si="26"/>
        <v>Mon</v>
      </c>
      <c r="D348" s="58">
        <f t="shared" si="26"/>
        <v>43024</v>
      </c>
      <c r="E348" s="59" t="str">
        <f t="shared" si="20"/>
        <v>Tennessee Titans</v>
      </c>
      <c r="F348" s="60">
        <f t="shared" si="21"/>
        <v>36</v>
      </c>
      <c r="G348" s="57" t="s">
        <v>39</v>
      </c>
      <c r="H348" s="59" t="str">
        <f t="shared" si="22"/>
        <v>Indianapolis Colts</v>
      </c>
      <c r="I348" s="60">
        <f t="shared" si="23"/>
        <v>22</v>
      </c>
      <c r="J348" s="61">
        <f t="shared" si="24"/>
        <v>0.85416666666666663</v>
      </c>
      <c r="K348" t="str">
        <f t="shared" si="25"/>
        <v>6Tennessee Titans</v>
      </c>
    </row>
    <row r="349" spans="1:11" x14ac:dyDescent="0.25">
      <c r="A349" s="11" t="str">
        <f t="shared" si="19"/>
        <v>7Oakland Raiders</v>
      </c>
      <c r="B349" s="57">
        <f t="shared" si="26"/>
        <v>7</v>
      </c>
      <c r="C349" s="57" t="str">
        <f t="shared" si="26"/>
        <v>Thu</v>
      </c>
      <c r="D349" s="58">
        <f t="shared" si="26"/>
        <v>43027</v>
      </c>
      <c r="E349" s="59" t="str">
        <f t="shared" si="20"/>
        <v>Oakland Raiders</v>
      </c>
      <c r="F349" s="60">
        <f t="shared" si="21"/>
        <v>31</v>
      </c>
      <c r="G349" s="57" t="s">
        <v>39</v>
      </c>
      <c r="H349" s="59" t="str">
        <f t="shared" si="22"/>
        <v>Kansas City Chiefs</v>
      </c>
      <c r="I349" s="60">
        <f t="shared" si="23"/>
        <v>30</v>
      </c>
      <c r="J349" s="61">
        <f t="shared" si="24"/>
        <v>0.85069444444444442</v>
      </c>
      <c r="K349" t="str">
        <f t="shared" si="25"/>
        <v>7Oakland Raiders</v>
      </c>
    </row>
    <row r="350" spans="1:11" x14ac:dyDescent="0.25">
      <c r="A350" s="11" t="str">
        <f t="shared" si="19"/>
        <v>7Buffalo Bills</v>
      </c>
      <c r="B350" s="57">
        <f t="shared" si="26"/>
        <v>7</v>
      </c>
      <c r="C350" s="57" t="str">
        <f t="shared" si="26"/>
        <v>Sun</v>
      </c>
      <c r="D350" s="58">
        <f t="shared" si="26"/>
        <v>43030</v>
      </c>
      <c r="E350" s="59" t="str">
        <f t="shared" si="20"/>
        <v>Buffalo Bills</v>
      </c>
      <c r="F350" s="60">
        <f t="shared" si="21"/>
        <v>30</v>
      </c>
      <c r="G350" s="57" t="s">
        <v>39</v>
      </c>
      <c r="H350" s="59" t="str">
        <f t="shared" si="22"/>
        <v>Tampa Bay Buccaneers</v>
      </c>
      <c r="I350" s="60">
        <f t="shared" si="23"/>
        <v>27</v>
      </c>
      <c r="J350" s="61">
        <f t="shared" si="24"/>
        <v>0.54166666666666663</v>
      </c>
      <c r="K350" t="str">
        <f t="shared" si="25"/>
        <v>7Buffalo Bills</v>
      </c>
    </row>
    <row r="351" spans="1:11" x14ac:dyDescent="0.25">
      <c r="A351" s="11" t="str">
        <f t="shared" si="19"/>
        <v>7Chicago Bears</v>
      </c>
      <c r="B351" s="57">
        <f t="shared" si="26"/>
        <v>7</v>
      </c>
      <c r="C351" s="57" t="str">
        <f t="shared" si="26"/>
        <v>Sun</v>
      </c>
      <c r="D351" s="58">
        <f t="shared" si="26"/>
        <v>43030</v>
      </c>
      <c r="E351" s="59" t="str">
        <f t="shared" si="20"/>
        <v>Chicago Bears</v>
      </c>
      <c r="F351" s="60">
        <f t="shared" si="21"/>
        <v>17</v>
      </c>
      <c r="G351" s="57" t="s">
        <v>39</v>
      </c>
      <c r="H351" s="59" t="str">
        <f t="shared" si="22"/>
        <v>Carolina Panthers</v>
      </c>
      <c r="I351" s="60">
        <f t="shared" si="23"/>
        <v>3</v>
      </c>
      <c r="J351" s="61">
        <f t="shared" si="24"/>
        <v>0.54166666666666663</v>
      </c>
      <c r="K351" t="str">
        <f t="shared" si="25"/>
        <v>7Chicago Bears</v>
      </c>
    </row>
    <row r="352" spans="1:11" x14ac:dyDescent="0.25">
      <c r="A352" s="11" t="str">
        <f t="shared" si="19"/>
        <v>7Cleveland Browns</v>
      </c>
      <c r="B352" s="57">
        <f t="shared" si="26"/>
        <v>7</v>
      </c>
      <c r="C352" s="57" t="str">
        <f t="shared" si="26"/>
        <v>Sun</v>
      </c>
      <c r="D352" s="58">
        <f t="shared" si="26"/>
        <v>43030</v>
      </c>
      <c r="E352" s="59" t="str">
        <f t="shared" si="20"/>
        <v>Cleveland Browns</v>
      </c>
      <c r="F352" s="60">
        <f t="shared" si="21"/>
        <v>9</v>
      </c>
      <c r="G352" s="57" t="s">
        <v>39</v>
      </c>
      <c r="H352" s="59" t="str">
        <f t="shared" si="22"/>
        <v>Tennessee Titans</v>
      </c>
      <c r="I352" s="60">
        <f t="shared" si="23"/>
        <v>12</v>
      </c>
      <c r="J352" s="61">
        <f t="shared" si="24"/>
        <v>0.54166666666666663</v>
      </c>
      <c r="K352" t="str">
        <f t="shared" si="25"/>
        <v>7Tennessee Titans</v>
      </c>
    </row>
    <row r="353" spans="1:11" x14ac:dyDescent="0.25">
      <c r="A353" s="11" t="str">
        <f t="shared" si="19"/>
        <v>7Indianapolis Colts</v>
      </c>
      <c r="B353" s="57">
        <f t="shared" si="26"/>
        <v>7</v>
      </c>
      <c r="C353" s="57" t="str">
        <f t="shared" si="26"/>
        <v>Sun</v>
      </c>
      <c r="D353" s="58">
        <f t="shared" si="26"/>
        <v>43030</v>
      </c>
      <c r="E353" s="59" t="str">
        <f t="shared" si="20"/>
        <v>Indianapolis Colts</v>
      </c>
      <c r="F353" s="60">
        <f t="shared" si="21"/>
        <v>0</v>
      </c>
      <c r="G353" s="57" t="s">
        <v>39</v>
      </c>
      <c r="H353" s="59" t="str">
        <f t="shared" si="22"/>
        <v>Jacksonville Jaguars</v>
      </c>
      <c r="I353" s="60">
        <f t="shared" si="23"/>
        <v>27</v>
      </c>
      <c r="J353" s="61">
        <f t="shared" si="24"/>
        <v>0.54166666666666663</v>
      </c>
      <c r="K353" t="str">
        <f t="shared" si="25"/>
        <v>7Jacksonville Jaguars</v>
      </c>
    </row>
    <row r="354" spans="1:11" x14ac:dyDescent="0.25">
      <c r="A354" s="11" t="str">
        <f t="shared" si="19"/>
        <v>7Green Bay Packers</v>
      </c>
      <c r="B354" s="57">
        <f t="shared" si="26"/>
        <v>7</v>
      </c>
      <c r="C354" s="57" t="str">
        <f t="shared" si="26"/>
        <v>Sun</v>
      </c>
      <c r="D354" s="58">
        <f t="shared" si="26"/>
        <v>43030</v>
      </c>
      <c r="E354" s="59" t="str">
        <f t="shared" si="20"/>
        <v>Green Bay Packers</v>
      </c>
      <c r="F354" s="60">
        <f t="shared" si="21"/>
        <v>17</v>
      </c>
      <c r="G354" s="57" t="s">
        <v>39</v>
      </c>
      <c r="H354" s="59" t="str">
        <f t="shared" si="22"/>
        <v>New Orleans Saints</v>
      </c>
      <c r="I354" s="60">
        <f t="shared" si="23"/>
        <v>26</v>
      </c>
      <c r="J354" s="61">
        <f t="shared" si="24"/>
        <v>0.54166666666666663</v>
      </c>
      <c r="K354" t="str">
        <f t="shared" si="25"/>
        <v>7New Orleans Saints</v>
      </c>
    </row>
    <row r="355" spans="1:11" x14ac:dyDescent="0.25">
      <c r="A355" s="11" t="str">
        <f t="shared" si="19"/>
        <v>7Miami Dolphins</v>
      </c>
      <c r="B355" s="57">
        <f t="shared" si="26"/>
        <v>7</v>
      </c>
      <c r="C355" s="57" t="str">
        <f t="shared" si="26"/>
        <v>Sun</v>
      </c>
      <c r="D355" s="58">
        <f t="shared" si="26"/>
        <v>43030</v>
      </c>
      <c r="E355" s="59" t="str">
        <f t="shared" si="20"/>
        <v>Miami Dolphins</v>
      </c>
      <c r="F355" s="60">
        <f t="shared" si="21"/>
        <v>30</v>
      </c>
      <c r="G355" s="57" t="s">
        <v>39</v>
      </c>
      <c r="H355" s="59" t="str">
        <f t="shared" si="22"/>
        <v>New York Jets</v>
      </c>
      <c r="I355" s="60">
        <f t="shared" si="23"/>
        <v>27</v>
      </c>
      <c r="J355" s="61">
        <f t="shared" si="24"/>
        <v>0.54166666666666663</v>
      </c>
      <c r="K355" t="str">
        <f t="shared" si="25"/>
        <v>7Miami Dolphins</v>
      </c>
    </row>
    <row r="356" spans="1:11" x14ac:dyDescent="0.25">
      <c r="A356" s="11" t="str">
        <f t="shared" si="19"/>
        <v>7Minnesota Vikings</v>
      </c>
      <c r="B356" s="57">
        <f t="shared" si="26"/>
        <v>7</v>
      </c>
      <c r="C356" s="57" t="str">
        <f t="shared" si="26"/>
        <v>Sun</v>
      </c>
      <c r="D356" s="58">
        <f t="shared" si="26"/>
        <v>43030</v>
      </c>
      <c r="E356" s="59" t="str">
        <f t="shared" si="20"/>
        <v>Minnesota Vikings</v>
      </c>
      <c r="F356" s="60">
        <f t="shared" si="21"/>
        <v>24</v>
      </c>
      <c r="G356" s="57" t="s">
        <v>39</v>
      </c>
      <c r="H356" s="59" t="str">
        <f t="shared" si="22"/>
        <v>Baltimore Ravens</v>
      </c>
      <c r="I356" s="60">
        <f t="shared" si="23"/>
        <v>16</v>
      </c>
      <c r="J356" s="61">
        <f t="shared" si="24"/>
        <v>0.54166666666666663</v>
      </c>
      <c r="K356" t="str">
        <f t="shared" si="25"/>
        <v>7Minnesota Vikings</v>
      </c>
    </row>
    <row r="357" spans="1:11" x14ac:dyDescent="0.25">
      <c r="A357" s="11" t="str">
        <f t="shared" si="19"/>
        <v>7Pittsburgh Steelers</v>
      </c>
      <c r="B357" s="57">
        <f t="shared" si="26"/>
        <v>7</v>
      </c>
      <c r="C357" s="57" t="str">
        <f t="shared" si="26"/>
        <v>Sun</v>
      </c>
      <c r="D357" s="58">
        <f t="shared" si="26"/>
        <v>43030</v>
      </c>
      <c r="E357" s="59" t="str">
        <f t="shared" si="20"/>
        <v>Pittsburgh Steelers</v>
      </c>
      <c r="F357" s="60">
        <f t="shared" si="21"/>
        <v>29</v>
      </c>
      <c r="G357" s="57" t="s">
        <v>39</v>
      </c>
      <c r="H357" s="59" t="str">
        <f t="shared" si="22"/>
        <v>Cincinnati Bengals</v>
      </c>
      <c r="I357" s="60">
        <f t="shared" si="23"/>
        <v>14</v>
      </c>
      <c r="J357" s="61">
        <f t="shared" si="24"/>
        <v>0.54166666666666663</v>
      </c>
      <c r="K357" t="str">
        <f t="shared" si="25"/>
        <v>7Pittsburgh Steelers</v>
      </c>
    </row>
    <row r="358" spans="1:11" x14ac:dyDescent="0.25">
      <c r="A358" s="11" t="str">
        <f t="shared" si="19"/>
        <v>7Los Angeles Rams</v>
      </c>
      <c r="B358" s="57">
        <f t="shared" ref="B358:D377" si="27">B102</f>
        <v>7</v>
      </c>
      <c r="C358" s="57" t="str">
        <f t="shared" si="27"/>
        <v>Sun</v>
      </c>
      <c r="D358" s="58">
        <f t="shared" si="27"/>
        <v>43030</v>
      </c>
      <c r="E358" s="59" t="str">
        <f t="shared" si="20"/>
        <v>Los Angeles Rams</v>
      </c>
      <c r="F358" s="60">
        <f t="shared" si="21"/>
        <v>33</v>
      </c>
      <c r="G358" s="57" t="s">
        <v>39</v>
      </c>
      <c r="H358" s="59" t="str">
        <f t="shared" si="22"/>
        <v>Arizona Cardinals</v>
      </c>
      <c r="I358" s="60">
        <f t="shared" si="23"/>
        <v>0</v>
      </c>
      <c r="J358" s="61">
        <f t="shared" si="24"/>
        <v>0.54166666666666663</v>
      </c>
      <c r="K358" t="str">
        <f t="shared" si="25"/>
        <v>7Los Angeles Rams</v>
      </c>
    </row>
    <row r="359" spans="1:11" x14ac:dyDescent="0.25">
      <c r="A359" s="11" t="str">
        <f t="shared" si="19"/>
        <v>7San Francisco 49ers</v>
      </c>
      <c r="B359" s="57">
        <f t="shared" si="27"/>
        <v>7</v>
      </c>
      <c r="C359" s="57" t="str">
        <f t="shared" si="27"/>
        <v>Sun</v>
      </c>
      <c r="D359" s="58">
        <f t="shared" si="27"/>
        <v>43030</v>
      </c>
      <c r="E359" s="59" t="str">
        <f t="shared" si="20"/>
        <v>San Francisco 49ers</v>
      </c>
      <c r="F359" s="60">
        <f t="shared" si="21"/>
        <v>10</v>
      </c>
      <c r="G359" s="57" t="s">
        <v>39</v>
      </c>
      <c r="H359" s="59" t="str">
        <f t="shared" si="22"/>
        <v>Dallas Cowboys</v>
      </c>
      <c r="I359" s="60">
        <f t="shared" si="23"/>
        <v>40</v>
      </c>
      <c r="J359" s="61">
        <f t="shared" si="24"/>
        <v>0.67013888888888884</v>
      </c>
      <c r="K359" t="str">
        <f t="shared" si="25"/>
        <v>7Dallas Cowboys</v>
      </c>
    </row>
    <row r="360" spans="1:11" x14ac:dyDescent="0.25">
      <c r="A360" s="11" t="str">
        <f t="shared" si="19"/>
        <v>7New York Giants</v>
      </c>
      <c r="B360" s="57">
        <f t="shared" si="27"/>
        <v>7</v>
      </c>
      <c r="C360" s="57" t="str">
        <f t="shared" si="27"/>
        <v>Sun</v>
      </c>
      <c r="D360" s="58">
        <f t="shared" si="27"/>
        <v>43030</v>
      </c>
      <c r="E360" s="59" t="str">
        <f t="shared" si="20"/>
        <v>New York Giants</v>
      </c>
      <c r="F360" s="60">
        <f t="shared" si="21"/>
        <v>7</v>
      </c>
      <c r="G360" s="57" t="s">
        <v>39</v>
      </c>
      <c r="H360" s="59" t="str">
        <f t="shared" si="22"/>
        <v>Seattle Seahawks</v>
      </c>
      <c r="I360" s="60">
        <f t="shared" si="23"/>
        <v>24</v>
      </c>
      <c r="J360" s="61">
        <f t="shared" si="24"/>
        <v>0.68402777777777779</v>
      </c>
      <c r="K360" t="str">
        <f t="shared" si="25"/>
        <v>7Seattle Seahawks</v>
      </c>
    </row>
    <row r="361" spans="1:11" x14ac:dyDescent="0.25">
      <c r="A361" s="11" t="str">
        <f t="shared" si="19"/>
        <v>7Los Angeles Chargers</v>
      </c>
      <c r="B361" s="57">
        <f t="shared" si="27"/>
        <v>7</v>
      </c>
      <c r="C361" s="57" t="str">
        <f t="shared" si="27"/>
        <v>Sun</v>
      </c>
      <c r="D361" s="58">
        <f t="shared" si="27"/>
        <v>43030</v>
      </c>
      <c r="E361" s="59" t="str">
        <f t="shared" si="20"/>
        <v>Los Angeles Chargers</v>
      </c>
      <c r="F361" s="60">
        <f t="shared" si="21"/>
        <v>21</v>
      </c>
      <c r="G361" s="57" t="s">
        <v>39</v>
      </c>
      <c r="H361" s="59" t="str">
        <f t="shared" si="22"/>
        <v>Denver Broncos</v>
      </c>
      <c r="I361" s="60">
        <f t="shared" si="23"/>
        <v>0</v>
      </c>
      <c r="J361" s="61">
        <f t="shared" si="24"/>
        <v>0.68402777777777779</v>
      </c>
      <c r="K361" t="str">
        <f t="shared" si="25"/>
        <v>7Los Angeles Chargers</v>
      </c>
    </row>
    <row r="362" spans="1:11" x14ac:dyDescent="0.25">
      <c r="A362" s="11" t="str">
        <f t="shared" si="19"/>
        <v>7New England Patriots</v>
      </c>
      <c r="B362" s="57">
        <f t="shared" si="27"/>
        <v>7</v>
      </c>
      <c r="C362" s="57" t="str">
        <f t="shared" si="27"/>
        <v>Sun</v>
      </c>
      <c r="D362" s="58">
        <f t="shared" si="27"/>
        <v>43030</v>
      </c>
      <c r="E362" s="59" t="str">
        <f t="shared" si="20"/>
        <v>New England Patriots</v>
      </c>
      <c r="F362" s="60">
        <f t="shared" si="21"/>
        <v>23</v>
      </c>
      <c r="G362" s="57" t="s">
        <v>39</v>
      </c>
      <c r="H362" s="59" t="str">
        <f t="shared" si="22"/>
        <v>Atlanta Falcons</v>
      </c>
      <c r="I362" s="60">
        <f t="shared" si="23"/>
        <v>7</v>
      </c>
      <c r="J362" s="61">
        <f t="shared" si="24"/>
        <v>0.85416666666666663</v>
      </c>
      <c r="K362" t="str">
        <f t="shared" si="25"/>
        <v>7New England Patriots</v>
      </c>
    </row>
    <row r="363" spans="1:11" x14ac:dyDescent="0.25">
      <c r="A363" s="11" t="str">
        <f t="shared" si="19"/>
        <v>7Philadelphia Eagles</v>
      </c>
      <c r="B363" s="57">
        <f t="shared" si="27"/>
        <v>7</v>
      </c>
      <c r="C363" s="57" t="str">
        <f t="shared" si="27"/>
        <v>Mon</v>
      </c>
      <c r="D363" s="58">
        <f t="shared" si="27"/>
        <v>43031</v>
      </c>
      <c r="E363" s="59" t="str">
        <f t="shared" si="20"/>
        <v>Philadelphia Eagles</v>
      </c>
      <c r="F363" s="60">
        <f t="shared" si="21"/>
        <v>34</v>
      </c>
      <c r="G363" s="57" t="s">
        <v>39</v>
      </c>
      <c r="H363" s="59" t="str">
        <f t="shared" si="22"/>
        <v>Washington Redskins</v>
      </c>
      <c r="I363" s="60">
        <f t="shared" si="23"/>
        <v>24</v>
      </c>
      <c r="J363" s="61">
        <f t="shared" si="24"/>
        <v>0.85416666666666663</v>
      </c>
      <c r="K363" t="str">
        <f t="shared" si="25"/>
        <v>7Philadelphia Eagles</v>
      </c>
    </row>
    <row r="364" spans="1:11" x14ac:dyDescent="0.25">
      <c r="A364" s="11" t="str">
        <f t="shared" si="19"/>
        <v>8Baltimore Ravens</v>
      </c>
      <c r="B364" s="57">
        <f t="shared" si="27"/>
        <v>8</v>
      </c>
      <c r="C364" s="57" t="str">
        <f t="shared" si="27"/>
        <v>Thu</v>
      </c>
      <c r="D364" s="58">
        <f t="shared" si="27"/>
        <v>43034</v>
      </c>
      <c r="E364" s="59" t="str">
        <f t="shared" si="20"/>
        <v>Baltimore Ravens</v>
      </c>
      <c r="F364" s="60">
        <f t="shared" si="21"/>
        <v>40</v>
      </c>
      <c r="G364" s="57" t="s">
        <v>39</v>
      </c>
      <c r="H364" s="59" t="str">
        <f t="shared" si="22"/>
        <v>Miami Dolphins</v>
      </c>
      <c r="I364" s="60">
        <f t="shared" si="23"/>
        <v>0</v>
      </c>
      <c r="J364" s="61">
        <f t="shared" si="24"/>
        <v>0.85069444444444442</v>
      </c>
      <c r="K364" t="str">
        <f t="shared" si="25"/>
        <v>8Baltimore Ravens</v>
      </c>
    </row>
    <row r="365" spans="1:11" x14ac:dyDescent="0.25">
      <c r="A365" s="11" t="str">
        <f t="shared" si="19"/>
        <v>8Cleveland Browns</v>
      </c>
      <c r="B365" s="57">
        <f t="shared" si="27"/>
        <v>8</v>
      </c>
      <c r="C365" s="57" t="str">
        <f t="shared" si="27"/>
        <v>Sun</v>
      </c>
      <c r="D365" s="58">
        <f t="shared" si="27"/>
        <v>43037</v>
      </c>
      <c r="E365" s="59" t="str">
        <f t="shared" si="20"/>
        <v>Cleveland Browns</v>
      </c>
      <c r="F365" s="60">
        <f t="shared" si="21"/>
        <v>16</v>
      </c>
      <c r="G365" s="57" t="s">
        <v>39</v>
      </c>
      <c r="H365" s="59" t="str">
        <f t="shared" si="22"/>
        <v>Minnesota Vikings</v>
      </c>
      <c r="I365" s="60">
        <f t="shared" si="23"/>
        <v>33</v>
      </c>
      <c r="J365" s="61">
        <f t="shared" si="24"/>
        <v>0.39583333333333331</v>
      </c>
      <c r="K365" t="str">
        <f t="shared" si="25"/>
        <v>8Minnesota Vikings</v>
      </c>
    </row>
    <row r="366" spans="1:11" x14ac:dyDescent="0.25">
      <c r="A366" s="11" t="str">
        <f t="shared" si="19"/>
        <v>8Buffalo Bills</v>
      </c>
      <c r="B366" s="57">
        <f t="shared" si="27"/>
        <v>8</v>
      </c>
      <c r="C366" s="57" t="str">
        <f t="shared" si="27"/>
        <v>Sun</v>
      </c>
      <c r="D366" s="58">
        <f t="shared" si="27"/>
        <v>43037</v>
      </c>
      <c r="E366" s="59" t="str">
        <f t="shared" si="20"/>
        <v>Buffalo Bills</v>
      </c>
      <c r="F366" s="60">
        <f t="shared" si="21"/>
        <v>34</v>
      </c>
      <c r="G366" s="57" t="s">
        <v>39</v>
      </c>
      <c r="H366" s="59" t="str">
        <f t="shared" si="22"/>
        <v>Oakland Raiders</v>
      </c>
      <c r="I366" s="60">
        <f t="shared" si="23"/>
        <v>14</v>
      </c>
      <c r="J366" s="61">
        <f t="shared" si="24"/>
        <v>0.54166666666666663</v>
      </c>
      <c r="K366" t="str">
        <f t="shared" si="25"/>
        <v>8Buffalo Bills</v>
      </c>
    </row>
    <row r="367" spans="1:11" x14ac:dyDescent="0.25">
      <c r="A367" s="11" t="str">
        <f t="shared" si="19"/>
        <v>8Cincinnati Bengals</v>
      </c>
      <c r="B367" s="57">
        <f t="shared" si="27"/>
        <v>8</v>
      </c>
      <c r="C367" s="57" t="str">
        <f t="shared" si="27"/>
        <v>Sun</v>
      </c>
      <c r="D367" s="58">
        <f t="shared" si="27"/>
        <v>43037</v>
      </c>
      <c r="E367" s="59" t="str">
        <f t="shared" si="20"/>
        <v>Cincinnati Bengals</v>
      </c>
      <c r="F367" s="60">
        <f t="shared" si="21"/>
        <v>24</v>
      </c>
      <c r="G367" s="57" t="s">
        <v>39</v>
      </c>
      <c r="H367" s="59" t="str">
        <f t="shared" si="22"/>
        <v>Indianapolis Colts</v>
      </c>
      <c r="I367" s="60">
        <f t="shared" si="23"/>
        <v>23</v>
      </c>
      <c r="J367" s="61">
        <f t="shared" si="24"/>
        <v>0.54166666666666663</v>
      </c>
      <c r="K367" t="str">
        <f t="shared" si="25"/>
        <v>8Cincinnati Bengals</v>
      </c>
    </row>
    <row r="368" spans="1:11" x14ac:dyDescent="0.25">
      <c r="A368" s="11" t="str">
        <f t="shared" si="19"/>
        <v>8New Orleans Saints</v>
      </c>
      <c r="B368" s="57">
        <f t="shared" si="27"/>
        <v>8</v>
      </c>
      <c r="C368" s="57" t="str">
        <f t="shared" si="27"/>
        <v>Sun</v>
      </c>
      <c r="D368" s="58">
        <f t="shared" si="27"/>
        <v>43037</v>
      </c>
      <c r="E368" s="59" t="str">
        <f t="shared" si="20"/>
        <v>New Orleans Saints</v>
      </c>
      <c r="F368" s="60">
        <f t="shared" si="21"/>
        <v>20</v>
      </c>
      <c r="G368" s="57" t="s">
        <v>39</v>
      </c>
      <c r="H368" s="59" t="str">
        <f t="shared" si="22"/>
        <v>Chicago Bears</v>
      </c>
      <c r="I368" s="60">
        <f t="shared" si="23"/>
        <v>12</v>
      </c>
      <c r="J368" s="61">
        <f t="shared" si="24"/>
        <v>0.54166666666666663</v>
      </c>
      <c r="K368" t="str">
        <f t="shared" si="25"/>
        <v>8New Orleans Saints</v>
      </c>
    </row>
    <row r="369" spans="1:11" x14ac:dyDescent="0.25">
      <c r="A369" s="11" t="str">
        <f t="shared" si="19"/>
        <v>8New England Patriots</v>
      </c>
      <c r="B369" s="57">
        <f t="shared" si="27"/>
        <v>8</v>
      </c>
      <c r="C369" s="57" t="str">
        <f t="shared" si="27"/>
        <v>Sun</v>
      </c>
      <c r="D369" s="58">
        <f t="shared" si="27"/>
        <v>43037</v>
      </c>
      <c r="E369" s="59" t="str">
        <f t="shared" si="20"/>
        <v>New England Patriots</v>
      </c>
      <c r="F369" s="60">
        <f t="shared" si="21"/>
        <v>21</v>
      </c>
      <c r="G369" s="57" t="s">
        <v>39</v>
      </c>
      <c r="H369" s="59" t="str">
        <f t="shared" si="22"/>
        <v>Los Angeles Chargers</v>
      </c>
      <c r="I369" s="60">
        <f t="shared" si="23"/>
        <v>13</v>
      </c>
      <c r="J369" s="61">
        <f t="shared" si="24"/>
        <v>0.54166666666666663</v>
      </c>
      <c r="K369" t="str">
        <f t="shared" si="25"/>
        <v>8New England Patriots</v>
      </c>
    </row>
    <row r="370" spans="1:11" x14ac:dyDescent="0.25">
      <c r="A370" s="11" t="str">
        <f t="shared" si="19"/>
        <v>8New York Jets</v>
      </c>
      <c r="B370" s="57">
        <f t="shared" si="27"/>
        <v>8</v>
      </c>
      <c r="C370" s="57" t="str">
        <f t="shared" si="27"/>
        <v>Sun</v>
      </c>
      <c r="D370" s="58">
        <f t="shared" si="27"/>
        <v>43037</v>
      </c>
      <c r="E370" s="59" t="str">
        <f t="shared" si="20"/>
        <v>New York Jets</v>
      </c>
      <c r="F370" s="60">
        <f t="shared" si="21"/>
        <v>20</v>
      </c>
      <c r="G370" s="57" t="s">
        <v>39</v>
      </c>
      <c r="H370" s="59" t="str">
        <f t="shared" si="22"/>
        <v>Atlanta Falcons</v>
      </c>
      <c r="I370" s="60">
        <f t="shared" si="23"/>
        <v>25</v>
      </c>
      <c r="J370" s="61">
        <f t="shared" si="24"/>
        <v>0.54166666666666663</v>
      </c>
      <c r="K370" t="str">
        <f t="shared" si="25"/>
        <v>8Atlanta Falcons</v>
      </c>
    </row>
    <row r="371" spans="1:11" x14ac:dyDescent="0.25">
      <c r="A371" s="11" t="str">
        <f t="shared" si="19"/>
        <v>8Philadelphia Eagles</v>
      </c>
      <c r="B371" s="57">
        <f t="shared" si="27"/>
        <v>8</v>
      </c>
      <c r="C371" s="57" t="str">
        <f t="shared" si="27"/>
        <v>Sun</v>
      </c>
      <c r="D371" s="58">
        <f t="shared" si="27"/>
        <v>43037</v>
      </c>
      <c r="E371" s="59" t="str">
        <f t="shared" si="20"/>
        <v>Philadelphia Eagles</v>
      </c>
      <c r="F371" s="60">
        <f t="shared" si="21"/>
        <v>33</v>
      </c>
      <c r="G371" s="57" t="s">
        <v>39</v>
      </c>
      <c r="H371" s="59" t="str">
        <f t="shared" si="22"/>
        <v>San Francisco 49ers</v>
      </c>
      <c r="I371" s="60">
        <f t="shared" si="23"/>
        <v>10</v>
      </c>
      <c r="J371" s="61">
        <f t="shared" si="24"/>
        <v>0.54166666666666663</v>
      </c>
      <c r="K371" t="str">
        <f t="shared" si="25"/>
        <v>8Philadelphia Eagles</v>
      </c>
    </row>
    <row r="372" spans="1:11" x14ac:dyDescent="0.25">
      <c r="A372" s="11" t="str">
        <f t="shared" si="19"/>
        <v>8Tampa Bay Buccaneers</v>
      </c>
      <c r="B372" s="57">
        <f t="shared" si="27"/>
        <v>8</v>
      </c>
      <c r="C372" s="57" t="str">
        <f t="shared" si="27"/>
        <v>Sun</v>
      </c>
      <c r="D372" s="58">
        <f t="shared" si="27"/>
        <v>43037</v>
      </c>
      <c r="E372" s="59" t="str">
        <f t="shared" si="20"/>
        <v>Tampa Bay Buccaneers</v>
      </c>
      <c r="F372" s="60">
        <f t="shared" si="21"/>
        <v>3</v>
      </c>
      <c r="G372" s="57" t="s">
        <v>39</v>
      </c>
      <c r="H372" s="59" t="str">
        <f t="shared" si="22"/>
        <v>Carolina Panthers</v>
      </c>
      <c r="I372" s="60">
        <f t="shared" si="23"/>
        <v>17</v>
      </c>
      <c r="J372" s="61">
        <f t="shared" si="24"/>
        <v>0.54166666666666663</v>
      </c>
      <c r="K372" t="str">
        <f t="shared" si="25"/>
        <v>8Carolina Panthers</v>
      </c>
    </row>
    <row r="373" spans="1:11" x14ac:dyDescent="0.25">
      <c r="A373" s="11" t="str">
        <f t="shared" si="19"/>
        <v>8Seattle Seahawks</v>
      </c>
      <c r="B373" s="57">
        <f t="shared" si="27"/>
        <v>8</v>
      </c>
      <c r="C373" s="57" t="str">
        <f t="shared" si="27"/>
        <v>Sun</v>
      </c>
      <c r="D373" s="58">
        <f t="shared" si="27"/>
        <v>43037</v>
      </c>
      <c r="E373" s="59" t="str">
        <f t="shared" si="20"/>
        <v>Seattle Seahawks</v>
      </c>
      <c r="F373" s="60">
        <f t="shared" si="21"/>
        <v>41</v>
      </c>
      <c r="G373" s="57" t="s">
        <v>39</v>
      </c>
      <c r="H373" s="59" t="str">
        <f t="shared" si="22"/>
        <v>Houston Texans</v>
      </c>
      <c r="I373" s="60">
        <f t="shared" si="23"/>
        <v>38</v>
      </c>
      <c r="J373" s="61">
        <f t="shared" si="24"/>
        <v>0.67013888888888884</v>
      </c>
      <c r="K373" t="str">
        <f t="shared" si="25"/>
        <v>8Seattle Seahawks</v>
      </c>
    </row>
    <row r="374" spans="1:11" x14ac:dyDescent="0.25">
      <c r="A374" s="11" t="str">
        <f t="shared" si="19"/>
        <v>8Washington Redskins</v>
      </c>
      <c r="B374" s="57">
        <f t="shared" si="27"/>
        <v>8</v>
      </c>
      <c r="C374" s="57" t="str">
        <f t="shared" si="27"/>
        <v>Sun</v>
      </c>
      <c r="D374" s="58">
        <f t="shared" si="27"/>
        <v>43037</v>
      </c>
      <c r="E374" s="59" t="str">
        <f t="shared" si="20"/>
        <v>Washington Redskins</v>
      </c>
      <c r="F374" s="60">
        <f t="shared" si="21"/>
        <v>19</v>
      </c>
      <c r="G374" s="57" t="s">
        <v>39</v>
      </c>
      <c r="H374" s="59" t="str">
        <f t="shared" si="22"/>
        <v>Dallas Cowboys</v>
      </c>
      <c r="I374" s="60">
        <f t="shared" si="23"/>
        <v>33</v>
      </c>
      <c r="J374" s="61">
        <f t="shared" si="24"/>
        <v>0.68402777777777779</v>
      </c>
      <c r="K374" t="str">
        <f t="shared" si="25"/>
        <v>8Dallas Cowboys</v>
      </c>
    </row>
    <row r="375" spans="1:11" x14ac:dyDescent="0.25">
      <c r="A375" s="11" t="str">
        <f t="shared" si="19"/>
        <v>8Detroit Lions</v>
      </c>
      <c r="B375" s="57">
        <f t="shared" si="27"/>
        <v>8</v>
      </c>
      <c r="C375" s="57" t="str">
        <f t="shared" si="27"/>
        <v>Sun</v>
      </c>
      <c r="D375" s="58">
        <f t="shared" si="27"/>
        <v>43037</v>
      </c>
      <c r="E375" s="59" t="str">
        <f t="shared" si="20"/>
        <v>Detroit Lions</v>
      </c>
      <c r="F375" s="60">
        <f t="shared" si="21"/>
        <v>15</v>
      </c>
      <c r="G375" s="57" t="s">
        <v>39</v>
      </c>
      <c r="H375" s="59" t="str">
        <f t="shared" si="22"/>
        <v>Pittsburgh Steelers</v>
      </c>
      <c r="I375" s="60">
        <f t="shared" si="23"/>
        <v>20</v>
      </c>
      <c r="J375" s="61">
        <f t="shared" si="24"/>
        <v>0.85416666666666663</v>
      </c>
      <c r="K375" t="str">
        <f t="shared" si="25"/>
        <v>8Pittsburgh Steelers</v>
      </c>
    </row>
    <row r="376" spans="1:11" x14ac:dyDescent="0.25">
      <c r="A376" s="11" t="str">
        <f t="shared" si="19"/>
        <v>8Kansas City Chiefs</v>
      </c>
      <c r="B376" s="57">
        <f t="shared" si="27"/>
        <v>8</v>
      </c>
      <c r="C376" s="57" t="str">
        <f t="shared" si="27"/>
        <v>Mon</v>
      </c>
      <c r="D376" s="58">
        <f t="shared" si="27"/>
        <v>43038</v>
      </c>
      <c r="E376" s="59" t="str">
        <f t="shared" si="20"/>
        <v>Kansas City Chiefs</v>
      </c>
      <c r="F376" s="60">
        <f t="shared" si="21"/>
        <v>29</v>
      </c>
      <c r="G376" s="57" t="s">
        <v>39</v>
      </c>
      <c r="H376" s="59" t="str">
        <f t="shared" si="22"/>
        <v>Denver Broncos</v>
      </c>
      <c r="I376" s="60">
        <f t="shared" si="23"/>
        <v>19</v>
      </c>
      <c r="J376" s="61">
        <f t="shared" si="24"/>
        <v>0.85416666666666663</v>
      </c>
      <c r="K376" t="str">
        <f t="shared" si="25"/>
        <v>8Kansas City Chiefs</v>
      </c>
    </row>
    <row r="377" spans="1:11" x14ac:dyDescent="0.25">
      <c r="A377" s="11" t="str">
        <f t="shared" si="19"/>
        <v>9New York Jets</v>
      </c>
      <c r="B377" s="57">
        <f t="shared" si="27"/>
        <v>9</v>
      </c>
      <c r="C377" s="57" t="str">
        <f t="shared" si="27"/>
        <v>Thu</v>
      </c>
      <c r="D377" s="58">
        <f t="shared" si="27"/>
        <v>43041</v>
      </c>
      <c r="E377" s="59" t="str">
        <f t="shared" si="20"/>
        <v>New York Jets</v>
      </c>
      <c r="F377" s="60">
        <f t="shared" si="21"/>
        <v>34</v>
      </c>
      <c r="G377" s="57" t="s">
        <v>39</v>
      </c>
      <c r="H377" s="59" t="str">
        <f t="shared" si="22"/>
        <v>Buffalo Bills</v>
      </c>
      <c r="I377" s="60">
        <f t="shared" si="23"/>
        <v>21</v>
      </c>
      <c r="J377" s="61">
        <f t="shared" si="24"/>
        <v>0.85069444444444442</v>
      </c>
      <c r="K377" t="str">
        <f t="shared" si="25"/>
        <v>9New York Jets</v>
      </c>
    </row>
    <row r="378" spans="1:11" x14ac:dyDescent="0.25">
      <c r="A378" s="11" t="str">
        <f t="shared" si="19"/>
        <v>9Carolina Panthers</v>
      </c>
      <c r="B378" s="57">
        <f t="shared" ref="B378:D397" si="28">B122</f>
        <v>9</v>
      </c>
      <c r="C378" s="57" t="str">
        <f t="shared" si="28"/>
        <v>Sun</v>
      </c>
      <c r="D378" s="58">
        <f t="shared" si="28"/>
        <v>43044</v>
      </c>
      <c r="E378" s="59" t="str">
        <f t="shared" si="20"/>
        <v>Carolina Panthers</v>
      </c>
      <c r="F378" s="60">
        <f t="shared" si="21"/>
        <v>20</v>
      </c>
      <c r="G378" s="57" t="s">
        <v>39</v>
      </c>
      <c r="H378" s="59" t="str">
        <f t="shared" si="22"/>
        <v>Atlanta Falcons</v>
      </c>
      <c r="I378" s="60">
        <f t="shared" si="23"/>
        <v>17</v>
      </c>
      <c r="J378" s="61">
        <f t="shared" si="24"/>
        <v>0.54166666666666663</v>
      </c>
      <c r="K378" t="str">
        <f t="shared" si="25"/>
        <v>9Carolina Panthers</v>
      </c>
    </row>
    <row r="379" spans="1:11" x14ac:dyDescent="0.25">
      <c r="A379" s="11" t="str">
        <f t="shared" si="19"/>
        <v>9Houston Texans</v>
      </c>
      <c r="B379" s="57">
        <f t="shared" si="28"/>
        <v>9</v>
      </c>
      <c r="C379" s="57" t="str">
        <f t="shared" si="28"/>
        <v>Sun</v>
      </c>
      <c r="D379" s="58">
        <f t="shared" si="28"/>
        <v>43044</v>
      </c>
      <c r="E379" s="59" t="str">
        <f t="shared" si="20"/>
        <v>Houston Texans</v>
      </c>
      <c r="F379" s="60">
        <f t="shared" si="21"/>
        <v>14</v>
      </c>
      <c r="G379" s="57" t="s">
        <v>39</v>
      </c>
      <c r="H379" s="59" t="str">
        <f t="shared" si="22"/>
        <v>Indianapolis Colts</v>
      </c>
      <c r="I379" s="60">
        <f t="shared" si="23"/>
        <v>20</v>
      </c>
      <c r="J379" s="61">
        <f t="shared" si="24"/>
        <v>0.54166666666666663</v>
      </c>
      <c r="K379" t="str">
        <f t="shared" si="25"/>
        <v>9Indianapolis Colts</v>
      </c>
    </row>
    <row r="380" spans="1:11" x14ac:dyDescent="0.25">
      <c r="A380" s="11" t="str">
        <f t="shared" si="19"/>
        <v>9Jacksonville Jaguars</v>
      </c>
      <c r="B380" s="57">
        <f t="shared" si="28"/>
        <v>9</v>
      </c>
      <c r="C380" s="57" t="str">
        <f t="shared" si="28"/>
        <v>Sun</v>
      </c>
      <c r="D380" s="58">
        <f t="shared" si="28"/>
        <v>43044</v>
      </c>
      <c r="E380" s="59" t="str">
        <f t="shared" si="20"/>
        <v>Jacksonville Jaguars</v>
      </c>
      <c r="F380" s="60">
        <f t="shared" si="21"/>
        <v>23</v>
      </c>
      <c r="G380" s="57" t="s">
        <v>39</v>
      </c>
      <c r="H380" s="59" t="str">
        <f t="shared" si="22"/>
        <v>Cincinnati Bengals</v>
      </c>
      <c r="I380" s="60">
        <f t="shared" si="23"/>
        <v>7</v>
      </c>
      <c r="J380" s="61">
        <f t="shared" si="24"/>
        <v>0.54166666666666663</v>
      </c>
      <c r="K380" t="str">
        <f t="shared" si="25"/>
        <v>9Jacksonville Jaguars</v>
      </c>
    </row>
    <row r="381" spans="1:11" x14ac:dyDescent="0.25">
      <c r="A381" s="11" t="str">
        <f t="shared" si="19"/>
        <v>9New Orleans Saints</v>
      </c>
      <c r="B381" s="57">
        <f t="shared" si="28"/>
        <v>9</v>
      </c>
      <c r="C381" s="57" t="str">
        <f t="shared" si="28"/>
        <v>Sun</v>
      </c>
      <c r="D381" s="58">
        <f t="shared" si="28"/>
        <v>43044</v>
      </c>
      <c r="E381" s="59" t="str">
        <f t="shared" si="20"/>
        <v>New Orleans Saints</v>
      </c>
      <c r="F381" s="60">
        <f t="shared" si="21"/>
        <v>30</v>
      </c>
      <c r="G381" s="57" t="s">
        <v>39</v>
      </c>
      <c r="H381" s="59" t="str">
        <f t="shared" si="22"/>
        <v>Tampa Bay Buccaneers</v>
      </c>
      <c r="I381" s="60">
        <f t="shared" si="23"/>
        <v>10</v>
      </c>
      <c r="J381" s="61">
        <f t="shared" si="24"/>
        <v>0.54166666666666663</v>
      </c>
      <c r="K381" t="str">
        <f t="shared" si="25"/>
        <v>9New Orleans Saints</v>
      </c>
    </row>
    <row r="382" spans="1:11" x14ac:dyDescent="0.25">
      <c r="A382" s="11" t="str">
        <f t="shared" si="19"/>
        <v>9New York Giants</v>
      </c>
      <c r="B382" s="57">
        <f t="shared" si="28"/>
        <v>9</v>
      </c>
      <c r="C382" s="57" t="str">
        <f t="shared" si="28"/>
        <v>Sun</v>
      </c>
      <c r="D382" s="58">
        <f t="shared" si="28"/>
        <v>43044</v>
      </c>
      <c r="E382" s="59" t="str">
        <f t="shared" si="20"/>
        <v>New York Giants</v>
      </c>
      <c r="F382" s="60">
        <f t="shared" si="21"/>
        <v>17</v>
      </c>
      <c r="G382" s="57" t="s">
        <v>39</v>
      </c>
      <c r="H382" s="59" t="str">
        <f t="shared" si="22"/>
        <v>Los Angeles Rams</v>
      </c>
      <c r="I382" s="60">
        <f t="shared" si="23"/>
        <v>51</v>
      </c>
      <c r="J382" s="61">
        <f t="shared" si="24"/>
        <v>0.54166666666666663</v>
      </c>
      <c r="K382" t="str">
        <f t="shared" si="25"/>
        <v>9Los Angeles Rams</v>
      </c>
    </row>
    <row r="383" spans="1:11" x14ac:dyDescent="0.25">
      <c r="A383" s="11" t="str">
        <f t="shared" si="19"/>
        <v>9Tennessee Titans</v>
      </c>
      <c r="B383" s="57">
        <f t="shared" si="28"/>
        <v>9</v>
      </c>
      <c r="C383" s="57" t="str">
        <f t="shared" si="28"/>
        <v>Sun</v>
      </c>
      <c r="D383" s="58">
        <f t="shared" si="28"/>
        <v>43044</v>
      </c>
      <c r="E383" s="59" t="str">
        <f t="shared" si="20"/>
        <v>Tennessee Titans</v>
      </c>
      <c r="F383" s="60">
        <f t="shared" si="21"/>
        <v>23</v>
      </c>
      <c r="G383" s="57" t="s">
        <v>39</v>
      </c>
      <c r="H383" s="59" t="str">
        <f t="shared" si="22"/>
        <v>Baltimore Ravens</v>
      </c>
      <c r="I383" s="60">
        <f t="shared" si="23"/>
        <v>20</v>
      </c>
      <c r="J383" s="61">
        <f t="shared" si="24"/>
        <v>0.54166666666666663</v>
      </c>
      <c r="K383" t="str">
        <f t="shared" si="25"/>
        <v>9Tennessee Titans</v>
      </c>
    </row>
    <row r="384" spans="1:11" x14ac:dyDescent="0.25">
      <c r="A384" s="11" t="str">
        <f t="shared" si="19"/>
        <v>9Philadelphia Eagles</v>
      </c>
      <c r="B384" s="57">
        <f t="shared" si="28"/>
        <v>9</v>
      </c>
      <c r="C384" s="57" t="str">
        <f t="shared" si="28"/>
        <v>Sun</v>
      </c>
      <c r="D384" s="58">
        <f t="shared" si="28"/>
        <v>43044</v>
      </c>
      <c r="E384" s="59" t="str">
        <f t="shared" si="20"/>
        <v>Philadelphia Eagles</v>
      </c>
      <c r="F384" s="60">
        <f t="shared" si="21"/>
        <v>51</v>
      </c>
      <c r="G384" s="57" t="s">
        <v>39</v>
      </c>
      <c r="H384" s="59" t="str">
        <f t="shared" si="22"/>
        <v>Denver Broncos</v>
      </c>
      <c r="I384" s="60">
        <f t="shared" si="23"/>
        <v>23</v>
      </c>
      <c r="J384" s="61">
        <f t="shared" si="24"/>
        <v>0.54166666666666663</v>
      </c>
      <c r="K384" t="str">
        <f t="shared" si="25"/>
        <v>9Philadelphia Eagles</v>
      </c>
    </row>
    <row r="385" spans="1:11" x14ac:dyDescent="0.25">
      <c r="A385" s="11" t="str">
        <f t="shared" si="19"/>
        <v>9Seattle Seahawks</v>
      </c>
      <c r="B385" s="57">
        <f t="shared" si="28"/>
        <v>9</v>
      </c>
      <c r="C385" s="57" t="str">
        <f t="shared" si="28"/>
        <v>Sun</v>
      </c>
      <c r="D385" s="58">
        <f t="shared" si="28"/>
        <v>43044</v>
      </c>
      <c r="E385" s="59" t="str">
        <f t="shared" si="20"/>
        <v>Seattle Seahawks</v>
      </c>
      <c r="F385" s="60">
        <f t="shared" si="21"/>
        <v>14</v>
      </c>
      <c r="G385" s="57" t="s">
        <v>39</v>
      </c>
      <c r="H385" s="59" t="str">
        <f t="shared" si="22"/>
        <v>Washington Redskins</v>
      </c>
      <c r="I385" s="60">
        <f t="shared" si="23"/>
        <v>17</v>
      </c>
      <c r="J385" s="61">
        <f t="shared" si="24"/>
        <v>0.67013888888888884</v>
      </c>
      <c r="K385" t="str">
        <f t="shared" si="25"/>
        <v>9Washington Redskins</v>
      </c>
    </row>
    <row r="386" spans="1:11" x14ac:dyDescent="0.25">
      <c r="A386" s="11" t="str">
        <f t="shared" ref="A386:A449" si="29">B386&amp;E386</f>
        <v>9San Francisco 49ers</v>
      </c>
      <c r="B386" s="57">
        <f t="shared" si="28"/>
        <v>9</v>
      </c>
      <c r="C386" s="57" t="str">
        <f t="shared" si="28"/>
        <v>Sun</v>
      </c>
      <c r="D386" s="58">
        <f t="shared" si="28"/>
        <v>43044</v>
      </c>
      <c r="E386" s="59" t="str">
        <f t="shared" ref="E386:E449" si="30">H130</f>
        <v>San Francisco 49ers</v>
      </c>
      <c r="F386" s="60">
        <f t="shared" ref="F386:F449" si="31">I130</f>
        <v>10</v>
      </c>
      <c r="G386" s="57" t="s">
        <v>39</v>
      </c>
      <c r="H386" s="59" t="str">
        <f t="shared" ref="H386:H449" si="32">E130</f>
        <v>Arizona Cardinals</v>
      </c>
      <c r="I386" s="60">
        <f t="shared" ref="I386:I449" si="33">F130</f>
        <v>20</v>
      </c>
      <c r="J386" s="61">
        <f t="shared" ref="J386:J449" si="34">J130</f>
        <v>0.67013888888888884</v>
      </c>
      <c r="K386" t="str">
        <f t="shared" ref="K386:K449" si="35">IF(AND(F386=0,I386=0),"",IF(F386&gt;I386,B386&amp;E386,IF(F386&lt;I386,B386&amp;H386,"Tie")))</f>
        <v>9Arizona Cardinals</v>
      </c>
    </row>
    <row r="387" spans="1:11" x14ac:dyDescent="0.25">
      <c r="A387" s="11" t="str">
        <f t="shared" si="29"/>
        <v>9Dallas Cowboys</v>
      </c>
      <c r="B387" s="57">
        <f t="shared" si="28"/>
        <v>9</v>
      </c>
      <c r="C387" s="57" t="str">
        <f t="shared" si="28"/>
        <v>Sun</v>
      </c>
      <c r="D387" s="58">
        <f t="shared" si="28"/>
        <v>43044</v>
      </c>
      <c r="E387" s="59" t="str">
        <f t="shared" si="30"/>
        <v>Dallas Cowboys</v>
      </c>
      <c r="F387" s="60">
        <f t="shared" si="31"/>
        <v>28</v>
      </c>
      <c r="G387" s="57" t="s">
        <v>39</v>
      </c>
      <c r="H387" s="59" t="str">
        <f t="shared" si="32"/>
        <v>Kansas City Chiefs</v>
      </c>
      <c r="I387" s="60">
        <f t="shared" si="33"/>
        <v>17</v>
      </c>
      <c r="J387" s="61">
        <f t="shared" si="34"/>
        <v>0.68402777777777779</v>
      </c>
      <c r="K387" t="str">
        <f t="shared" si="35"/>
        <v>9Dallas Cowboys</v>
      </c>
    </row>
    <row r="388" spans="1:11" x14ac:dyDescent="0.25">
      <c r="A388" s="11" t="str">
        <f t="shared" si="29"/>
        <v>9Miami Dolphins</v>
      </c>
      <c r="B388" s="57">
        <f t="shared" si="28"/>
        <v>9</v>
      </c>
      <c r="C388" s="57" t="str">
        <f t="shared" si="28"/>
        <v>Sun</v>
      </c>
      <c r="D388" s="58">
        <f t="shared" si="28"/>
        <v>43044</v>
      </c>
      <c r="E388" s="59" t="str">
        <f t="shared" si="30"/>
        <v>Miami Dolphins</v>
      </c>
      <c r="F388" s="60">
        <f t="shared" si="31"/>
        <v>24</v>
      </c>
      <c r="G388" s="57" t="s">
        <v>39</v>
      </c>
      <c r="H388" s="59" t="str">
        <f t="shared" si="32"/>
        <v>Oakland Raiders</v>
      </c>
      <c r="I388" s="60">
        <f t="shared" si="33"/>
        <v>27</v>
      </c>
      <c r="J388" s="61">
        <f t="shared" si="34"/>
        <v>0.85416666666666663</v>
      </c>
      <c r="K388" t="str">
        <f t="shared" si="35"/>
        <v>9Oakland Raiders</v>
      </c>
    </row>
    <row r="389" spans="1:11" x14ac:dyDescent="0.25">
      <c r="A389" s="11" t="str">
        <f t="shared" si="29"/>
        <v>9Green Bay Packers</v>
      </c>
      <c r="B389" s="57">
        <f t="shared" si="28"/>
        <v>9</v>
      </c>
      <c r="C389" s="57" t="str">
        <f t="shared" si="28"/>
        <v>Mon</v>
      </c>
      <c r="D389" s="58">
        <f t="shared" si="28"/>
        <v>43045</v>
      </c>
      <c r="E389" s="59" t="str">
        <f t="shared" si="30"/>
        <v>Green Bay Packers</v>
      </c>
      <c r="F389" s="60">
        <f t="shared" si="31"/>
        <v>17</v>
      </c>
      <c r="G389" s="57" t="s">
        <v>39</v>
      </c>
      <c r="H389" s="59" t="str">
        <f t="shared" si="32"/>
        <v>Detroit Lions</v>
      </c>
      <c r="I389" s="60">
        <f t="shared" si="33"/>
        <v>30</v>
      </c>
      <c r="J389" s="61">
        <f t="shared" si="34"/>
        <v>0.85416666666666663</v>
      </c>
      <c r="K389" t="str">
        <f t="shared" si="35"/>
        <v>9Detroit Lions</v>
      </c>
    </row>
    <row r="390" spans="1:11" x14ac:dyDescent="0.25">
      <c r="A390" s="11" t="str">
        <f t="shared" si="29"/>
        <v>10Arizona Cardinals</v>
      </c>
      <c r="B390" s="57">
        <f t="shared" si="28"/>
        <v>10</v>
      </c>
      <c r="C390" s="57" t="str">
        <f t="shared" si="28"/>
        <v>Thu</v>
      </c>
      <c r="D390" s="58">
        <f t="shared" si="28"/>
        <v>43048</v>
      </c>
      <c r="E390" s="59" t="str">
        <f t="shared" si="30"/>
        <v>Arizona Cardinals</v>
      </c>
      <c r="F390" s="60">
        <f t="shared" si="31"/>
        <v>16</v>
      </c>
      <c r="G390" s="57" t="s">
        <v>39</v>
      </c>
      <c r="H390" s="59" t="str">
        <f t="shared" si="32"/>
        <v>Seattle Seahawks</v>
      </c>
      <c r="I390" s="60">
        <f t="shared" si="33"/>
        <v>22</v>
      </c>
      <c r="J390" s="61">
        <f t="shared" si="34"/>
        <v>0.85069444444444442</v>
      </c>
      <c r="K390" t="str">
        <f t="shared" si="35"/>
        <v>10Seattle Seahawks</v>
      </c>
    </row>
    <row r="391" spans="1:11" x14ac:dyDescent="0.25">
      <c r="A391" s="11" t="str">
        <f t="shared" si="29"/>
        <v>10Buffalo Bills</v>
      </c>
      <c r="B391" s="57">
        <f t="shared" si="28"/>
        <v>10</v>
      </c>
      <c r="C391" s="57" t="str">
        <f t="shared" si="28"/>
        <v>Sun</v>
      </c>
      <c r="D391" s="58">
        <f t="shared" si="28"/>
        <v>43051</v>
      </c>
      <c r="E391" s="59" t="str">
        <f t="shared" si="30"/>
        <v>Buffalo Bills</v>
      </c>
      <c r="F391" s="60">
        <f t="shared" si="31"/>
        <v>10</v>
      </c>
      <c r="G391" s="57" t="s">
        <v>39</v>
      </c>
      <c r="H391" s="59" t="str">
        <f t="shared" si="32"/>
        <v>New Orleans Saints</v>
      </c>
      <c r="I391" s="60">
        <f t="shared" si="33"/>
        <v>47</v>
      </c>
      <c r="J391" s="61">
        <f t="shared" si="34"/>
        <v>0.54166666666666663</v>
      </c>
      <c r="K391" t="str">
        <f t="shared" si="35"/>
        <v>10New Orleans Saints</v>
      </c>
    </row>
    <row r="392" spans="1:11" x14ac:dyDescent="0.25">
      <c r="A392" s="11" t="str">
        <f t="shared" si="29"/>
        <v>10Chicago Bears</v>
      </c>
      <c r="B392" s="57">
        <f t="shared" si="28"/>
        <v>10</v>
      </c>
      <c r="C392" s="57" t="str">
        <f t="shared" si="28"/>
        <v>Sun</v>
      </c>
      <c r="D392" s="58">
        <f t="shared" si="28"/>
        <v>43051</v>
      </c>
      <c r="E392" s="59" t="str">
        <f t="shared" si="30"/>
        <v>Chicago Bears</v>
      </c>
      <c r="F392" s="60">
        <f t="shared" si="31"/>
        <v>16</v>
      </c>
      <c r="G392" s="57" t="s">
        <v>39</v>
      </c>
      <c r="H392" s="59" t="str">
        <f t="shared" si="32"/>
        <v>Green Bay Packers</v>
      </c>
      <c r="I392" s="60">
        <f t="shared" si="33"/>
        <v>23</v>
      </c>
      <c r="J392" s="61">
        <f t="shared" si="34"/>
        <v>0.54166666666666663</v>
      </c>
      <c r="K392" t="str">
        <f t="shared" si="35"/>
        <v>10Green Bay Packers</v>
      </c>
    </row>
    <row r="393" spans="1:11" x14ac:dyDescent="0.25">
      <c r="A393" s="11" t="str">
        <f t="shared" si="29"/>
        <v>10Indianapolis Colts</v>
      </c>
      <c r="B393" s="57">
        <f t="shared" si="28"/>
        <v>10</v>
      </c>
      <c r="C393" s="57" t="str">
        <f t="shared" si="28"/>
        <v>Sun</v>
      </c>
      <c r="D393" s="58">
        <f t="shared" si="28"/>
        <v>43051</v>
      </c>
      <c r="E393" s="59" t="str">
        <f t="shared" si="30"/>
        <v>Indianapolis Colts</v>
      </c>
      <c r="F393" s="60">
        <f t="shared" si="31"/>
        <v>17</v>
      </c>
      <c r="G393" s="57" t="s">
        <v>39</v>
      </c>
      <c r="H393" s="59" t="str">
        <f t="shared" si="32"/>
        <v>Pittsburgh Steelers</v>
      </c>
      <c r="I393" s="60">
        <f t="shared" si="33"/>
        <v>20</v>
      </c>
      <c r="J393" s="61">
        <f t="shared" si="34"/>
        <v>0.54166666666666663</v>
      </c>
      <c r="K393" t="str">
        <f t="shared" si="35"/>
        <v>10Pittsburgh Steelers</v>
      </c>
    </row>
    <row r="394" spans="1:11" x14ac:dyDescent="0.25">
      <c r="A394" s="11" t="str">
        <f t="shared" si="29"/>
        <v>10Detroit Lions</v>
      </c>
      <c r="B394" s="57">
        <f t="shared" si="28"/>
        <v>10</v>
      </c>
      <c r="C394" s="57" t="str">
        <f t="shared" si="28"/>
        <v>Sun</v>
      </c>
      <c r="D394" s="58">
        <f t="shared" si="28"/>
        <v>43051</v>
      </c>
      <c r="E394" s="59" t="str">
        <f t="shared" si="30"/>
        <v>Detroit Lions</v>
      </c>
      <c r="F394" s="60">
        <f t="shared" si="31"/>
        <v>38</v>
      </c>
      <c r="G394" s="57" t="s">
        <v>39</v>
      </c>
      <c r="H394" s="59" t="str">
        <f t="shared" si="32"/>
        <v>Cleveland Browns</v>
      </c>
      <c r="I394" s="60">
        <f t="shared" si="33"/>
        <v>24</v>
      </c>
      <c r="J394" s="61">
        <f t="shared" si="34"/>
        <v>0.54166666666666663</v>
      </c>
      <c r="K394" t="str">
        <f t="shared" si="35"/>
        <v>10Detroit Lions</v>
      </c>
    </row>
    <row r="395" spans="1:11" x14ac:dyDescent="0.25">
      <c r="A395" s="11" t="str">
        <f t="shared" si="29"/>
        <v>10Jacksonville Jaguars</v>
      </c>
      <c r="B395" s="57">
        <f t="shared" si="28"/>
        <v>10</v>
      </c>
      <c r="C395" s="57" t="str">
        <f t="shared" si="28"/>
        <v>Sun</v>
      </c>
      <c r="D395" s="58">
        <f t="shared" si="28"/>
        <v>43051</v>
      </c>
      <c r="E395" s="59" t="str">
        <f t="shared" si="30"/>
        <v>Jacksonville Jaguars</v>
      </c>
      <c r="F395" s="60">
        <f t="shared" si="31"/>
        <v>20</v>
      </c>
      <c r="G395" s="57" t="s">
        <v>39</v>
      </c>
      <c r="H395" s="59" t="str">
        <f t="shared" si="32"/>
        <v>Los Angeles Chargers</v>
      </c>
      <c r="I395" s="60">
        <f t="shared" si="33"/>
        <v>17</v>
      </c>
      <c r="J395" s="61">
        <f t="shared" si="34"/>
        <v>0.54166666666666663</v>
      </c>
      <c r="K395" t="str">
        <f t="shared" si="35"/>
        <v>10Jacksonville Jaguars</v>
      </c>
    </row>
    <row r="396" spans="1:11" x14ac:dyDescent="0.25">
      <c r="A396" s="11" t="str">
        <f t="shared" si="29"/>
        <v>10Tennessee Titans</v>
      </c>
      <c r="B396" s="57">
        <f t="shared" si="28"/>
        <v>10</v>
      </c>
      <c r="C396" s="57" t="str">
        <f t="shared" si="28"/>
        <v>Sun</v>
      </c>
      <c r="D396" s="58">
        <f t="shared" si="28"/>
        <v>43051</v>
      </c>
      <c r="E396" s="59" t="str">
        <f t="shared" si="30"/>
        <v>Tennessee Titans</v>
      </c>
      <c r="F396" s="60">
        <f t="shared" si="31"/>
        <v>24</v>
      </c>
      <c r="G396" s="57" t="s">
        <v>39</v>
      </c>
      <c r="H396" s="59" t="str">
        <f t="shared" si="32"/>
        <v>Cincinnati Bengals</v>
      </c>
      <c r="I396" s="60">
        <f t="shared" si="33"/>
        <v>20</v>
      </c>
      <c r="J396" s="61">
        <f t="shared" si="34"/>
        <v>0.54166666666666663</v>
      </c>
      <c r="K396" t="str">
        <f t="shared" si="35"/>
        <v>10Tennessee Titans</v>
      </c>
    </row>
    <row r="397" spans="1:11" x14ac:dyDescent="0.25">
      <c r="A397" s="11" t="str">
        <f t="shared" si="29"/>
        <v>10Tampa Bay Buccaneers</v>
      </c>
      <c r="B397" s="57">
        <f t="shared" si="28"/>
        <v>10</v>
      </c>
      <c r="C397" s="57" t="str">
        <f t="shared" si="28"/>
        <v>Sun</v>
      </c>
      <c r="D397" s="58">
        <f t="shared" si="28"/>
        <v>43051</v>
      </c>
      <c r="E397" s="59" t="str">
        <f t="shared" si="30"/>
        <v>Tampa Bay Buccaneers</v>
      </c>
      <c r="F397" s="60">
        <f t="shared" si="31"/>
        <v>15</v>
      </c>
      <c r="G397" s="57" t="s">
        <v>39</v>
      </c>
      <c r="H397" s="59" t="str">
        <f t="shared" si="32"/>
        <v>New York Jets</v>
      </c>
      <c r="I397" s="60">
        <f t="shared" si="33"/>
        <v>10</v>
      </c>
      <c r="J397" s="61">
        <f t="shared" si="34"/>
        <v>0.54166666666666663</v>
      </c>
      <c r="K397" t="str">
        <f t="shared" si="35"/>
        <v>10Tampa Bay Buccaneers</v>
      </c>
    </row>
    <row r="398" spans="1:11" x14ac:dyDescent="0.25">
      <c r="A398" s="11" t="str">
        <f t="shared" si="29"/>
        <v>10Washington Redskins</v>
      </c>
      <c r="B398" s="57">
        <f t="shared" ref="B398:D417" si="36">B142</f>
        <v>10</v>
      </c>
      <c r="C398" s="57" t="str">
        <f t="shared" si="36"/>
        <v>Sun</v>
      </c>
      <c r="D398" s="58">
        <f t="shared" si="36"/>
        <v>43051</v>
      </c>
      <c r="E398" s="59" t="str">
        <f t="shared" si="30"/>
        <v>Washington Redskins</v>
      </c>
      <c r="F398" s="60">
        <f t="shared" si="31"/>
        <v>30</v>
      </c>
      <c r="G398" s="57" t="s">
        <v>39</v>
      </c>
      <c r="H398" s="59" t="str">
        <f t="shared" si="32"/>
        <v>Minnesota Vikings</v>
      </c>
      <c r="I398" s="60">
        <f t="shared" si="33"/>
        <v>38</v>
      </c>
      <c r="J398" s="61">
        <f t="shared" si="34"/>
        <v>0.54166666666666663</v>
      </c>
      <c r="K398" t="str">
        <f t="shared" si="35"/>
        <v>10Minnesota Vikings</v>
      </c>
    </row>
    <row r="399" spans="1:11" x14ac:dyDescent="0.25">
      <c r="A399" s="11" t="str">
        <f t="shared" si="29"/>
        <v>10Los Angeles Rams</v>
      </c>
      <c r="B399" s="57">
        <f t="shared" si="36"/>
        <v>10</v>
      </c>
      <c r="C399" s="57" t="str">
        <f t="shared" si="36"/>
        <v>Sun</v>
      </c>
      <c r="D399" s="58">
        <f t="shared" si="36"/>
        <v>43051</v>
      </c>
      <c r="E399" s="59" t="str">
        <f t="shared" si="30"/>
        <v>Los Angeles Rams</v>
      </c>
      <c r="F399" s="60">
        <f t="shared" si="31"/>
        <v>33</v>
      </c>
      <c r="G399" s="57" t="s">
        <v>39</v>
      </c>
      <c r="H399" s="59" t="str">
        <f t="shared" si="32"/>
        <v>Houston Texans</v>
      </c>
      <c r="I399" s="60">
        <f t="shared" si="33"/>
        <v>7</v>
      </c>
      <c r="J399" s="61">
        <f t="shared" si="34"/>
        <v>0.67013888888888884</v>
      </c>
      <c r="K399" t="str">
        <f t="shared" si="35"/>
        <v>10Los Angeles Rams</v>
      </c>
    </row>
    <row r="400" spans="1:11" x14ac:dyDescent="0.25">
      <c r="A400" s="11" t="str">
        <f t="shared" si="29"/>
        <v>10Atlanta Falcons</v>
      </c>
      <c r="B400" s="57">
        <f t="shared" si="36"/>
        <v>10</v>
      </c>
      <c r="C400" s="57" t="str">
        <f t="shared" si="36"/>
        <v>Sun</v>
      </c>
      <c r="D400" s="58">
        <f t="shared" si="36"/>
        <v>43051</v>
      </c>
      <c r="E400" s="59" t="str">
        <f t="shared" si="30"/>
        <v>Atlanta Falcons</v>
      </c>
      <c r="F400" s="60">
        <f t="shared" si="31"/>
        <v>27</v>
      </c>
      <c r="G400" s="57" t="s">
        <v>39</v>
      </c>
      <c r="H400" s="59" t="str">
        <f t="shared" si="32"/>
        <v>Dallas Cowboys</v>
      </c>
      <c r="I400" s="60">
        <f t="shared" si="33"/>
        <v>7</v>
      </c>
      <c r="J400" s="61">
        <f t="shared" si="34"/>
        <v>0.68402777777777779</v>
      </c>
      <c r="K400" t="str">
        <f t="shared" si="35"/>
        <v>10Atlanta Falcons</v>
      </c>
    </row>
    <row r="401" spans="1:11" x14ac:dyDescent="0.25">
      <c r="A401" s="11" t="str">
        <f t="shared" si="29"/>
        <v>10San Francisco 49ers</v>
      </c>
      <c r="B401" s="57">
        <f t="shared" si="36"/>
        <v>10</v>
      </c>
      <c r="C401" s="57" t="str">
        <f t="shared" si="36"/>
        <v>Sun</v>
      </c>
      <c r="D401" s="58">
        <f t="shared" si="36"/>
        <v>43051</v>
      </c>
      <c r="E401" s="59" t="str">
        <f t="shared" si="30"/>
        <v>San Francisco 49ers</v>
      </c>
      <c r="F401" s="60">
        <f t="shared" si="31"/>
        <v>31</v>
      </c>
      <c r="G401" s="57" t="s">
        <v>39</v>
      </c>
      <c r="H401" s="59" t="str">
        <f t="shared" si="32"/>
        <v>New York Giants</v>
      </c>
      <c r="I401" s="60">
        <f t="shared" si="33"/>
        <v>21</v>
      </c>
      <c r="J401" s="61">
        <f t="shared" si="34"/>
        <v>0.68402777777777779</v>
      </c>
      <c r="K401" t="str">
        <f t="shared" si="35"/>
        <v>10San Francisco 49ers</v>
      </c>
    </row>
    <row r="402" spans="1:11" x14ac:dyDescent="0.25">
      <c r="A402" s="11" t="str">
        <f t="shared" si="29"/>
        <v>10Denver Broncos</v>
      </c>
      <c r="B402" s="57">
        <f t="shared" si="36"/>
        <v>10</v>
      </c>
      <c r="C402" s="57" t="str">
        <f t="shared" si="36"/>
        <v>Sun</v>
      </c>
      <c r="D402" s="58">
        <f t="shared" si="36"/>
        <v>43051</v>
      </c>
      <c r="E402" s="59" t="str">
        <f t="shared" si="30"/>
        <v>Denver Broncos</v>
      </c>
      <c r="F402" s="60">
        <f t="shared" si="31"/>
        <v>16</v>
      </c>
      <c r="G402" s="57" t="s">
        <v>39</v>
      </c>
      <c r="H402" s="59" t="str">
        <f t="shared" si="32"/>
        <v>New England Patriots</v>
      </c>
      <c r="I402" s="60">
        <f t="shared" si="33"/>
        <v>41</v>
      </c>
      <c r="J402" s="61">
        <f t="shared" si="34"/>
        <v>0.85416666666666663</v>
      </c>
      <c r="K402" t="str">
        <f t="shared" si="35"/>
        <v>10New England Patriots</v>
      </c>
    </row>
    <row r="403" spans="1:11" x14ac:dyDescent="0.25">
      <c r="A403" s="11" t="str">
        <f t="shared" si="29"/>
        <v>10Carolina Panthers</v>
      </c>
      <c r="B403" s="57">
        <f t="shared" si="36"/>
        <v>10</v>
      </c>
      <c r="C403" s="57" t="str">
        <f t="shared" si="36"/>
        <v>Mon</v>
      </c>
      <c r="D403" s="58">
        <f t="shared" si="36"/>
        <v>43052</v>
      </c>
      <c r="E403" s="59" t="str">
        <f t="shared" si="30"/>
        <v>Carolina Panthers</v>
      </c>
      <c r="F403" s="60">
        <f t="shared" si="31"/>
        <v>45</v>
      </c>
      <c r="G403" s="57" t="s">
        <v>39</v>
      </c>
      <c r="H403" s="59" t="str">
        <f t="shared" si="32"/>
        <v>Miami Dolphins</v>
      </c>
      <c r="I403" s="60">
        <f t="shared" si="33"/>
        <v>21</v>
      </c>
      <c r="J403" s="61">
        <f t="shared" si="34"/>
        <v>0.85416666666666663</v>
      </c>
      <c r="K403" t="str">
        <f t="shared" si="35"/>
        <v>10Carolina Panthers</v>
      </c>
    </row>
    <row r="404" spans="1:11" x14ac:dyDescent="0.25">
      <c r="A404" s="11" t="str">
        <f t="shared" si="29"/>
        <v>11Miami Dolphins</v>
      </c>
      <c r="B404" s="57">
        <f t="shared" si="36"/>
        <v>11</v>
      </c>
      <c r="C404" s="57" t="str">
        <f t="shared" si="36"/>
        <v>Sun</v>
      </c>
      <c r="D404" s="58">
        <f t="shared" si="36"/>
        <v>43058</v>
      </c>
      <c r="E404" s="59" t="str">
        <f t="shared" si="30"/>
        <v>Miami Dolphins</v>
      </c>
      <c r="F404" s="60">
        <f t="shared" si="31"/>
        <v>20</v>
      </c>
      <c r="G404" s="57" t="s">
        <v>39</v>
      </c>
      <c r="H404" s="59" t="str">
        <f t="shared" si="32"/>
        <v>Tampa Bay Buccaneers</v>
      </c>
      <c r="I404" s="60">
        <f t="shared" si="33"/>
        <v>30</v>
      </c>
      <c r="J404" s="61">
        <f t="shared" si="34"/>
        <v>0.54166666666666663</v>
      </c>
      <c r="K404" t="str">
        <f t="shared" si="35"/>
        <v>11Tampa Bay Buccaneers</v>
      </c>
    </row>
    <row r="405" spans="1:11" x14ac:dyDescent="0.25">
      <c r="A405" s="11" t="str">
        <f t="shared" si="29"/>
        <v>11Pittsburgh Steelers</v>
      </c>
      <c r="B405" s="57">
        <f t="shared" si="36"/>
        <v>11</v>
      </c>
      <c r="C405" s="57" t="str">
        <f t="shared" si="36"/>
        <v>Thu</v>
      </c>
      <c r="D405" s="58">
        <f t="shared" si="36"/>
        <v>43055</v>
      </c>
      <c r="E405" s="59" t="str">
        <f t="shared" si="30"/>
        <v>Pittsburgh Steelers</v>
      </c>
      <c r="F405" s="60">
        <f t="shared" si="31"/>
        <v>40</v>
      </c>
      <c r="G405" s="57" t="s">
        <v>39</v>
      </c>
      <c r="H405" s="59" t="str">
        <f t="shared" si="32"/>
        <v>Tennessee Titans</v>
      </c>
      <c r="I405" s="60">
        <f t="shared" si="33"/>
        <v>17</v>
      </c>
      <c r="J405" s="61">
        <f t="shared" si="34"/>
        <v>0.85069444444444442</v>
      </c>
      <c r="K405" t="str">
        <f t="shared" si="35"/>
        <v>11Pittsburgh Steelers</v>
      </c>
    </row>
    <row r="406" spans="1:11" x14ac:dyDescent="0.25">
      <c r="A406" s="11" t="str">
        <f t="shared" si="29"/>
        <v>11Chicago Bears</v>
      </c>
      <c r="B406" s="57">
        <f t="shared" si="36"/>
        <v>11</v>
      </c>
      <c r="C406" s="57" t="str">
        <f t="shared" si="36"/>
        <v>Sun</v>
      </c>
      <c r="D406" s="58">
        <f t="shared" si="36"/>
        <v>43058</v>
      </c>
      <c r="E406" s="59" t="str">
        <f t="shared" si="30"/>
        <v>Chicago Bears</v>
      </c>
      <c r="F406" s="60">
        <f t="shared" si="31"/>
        <v>24</v>
      </c>
      <c r="G406" s="57" t="s">
        <v>39</v>
      </c>
      <c r="H406" s="59" t="str">
        <f t="shared" si="32"/>
        <v>Detroit Lions</v>
      </c>
      <c r="I406" s="60">
        <f t="shared" si="33"/>
        <v>27</v>
      </c>
      <c r="J406" s="61">
        <f t="shared" si="34"/>
        <v>0.54166666666666663</v>
      </c>
      <c r="K406" t="str">
        <f t="shared" si="35"/>
        <v>11Detroit Lions</v>
      </c>
    </row>
    <row r="407" spans="1:11" x14ac:dyDescent="0.25">
      <c r="A407" s="11" t="str">
        <f t="shared" si="29"/>
        <v>11Cleveland Browns</v>
      </c>
      <c r="B407" s="57">
        <f t="shared" si="36"/>
        <v>11</v>
      </c>
      <c r="C407" s="57" t="str">
        <f t="shared" si="36"/>
        <v>Sun</v>
      </c>
      <c r="D407" s="58">
        <f t="shared" si="36"/>
        <v>43058</v>
      </c>
      <c r="E407" s="59" t="str">
        <f t="shared" si="30"/>
        <v>Cleveland Browns</v>
      </c>
      <c r="F407" s="60">
        <f t="shared" si="31"/>
        <v>7</v>
      </c>
      <c r="G407" s="57" t="s">
        <v>39</v>
      </c>
      <c r="H407" s="59" t="str">
        <f t="shared" si="32"/>
        <v>Jacksonville Jaguars</v>
      </c>
      <c r="I407" s="60">
        <f t="shared" si="33"/>
        <v>19</v>
      </c>
      <c r="J407" s="61">
        <f t="shared" si="34"/>
        <v>0.54166666666666663</v>
      </c>
      <c r="K407" t="str">
        <f t="shared" si="35"/>
        <v>11Jacksonville Jaguars</v>
      </c>
    </row>
    <row r="408" spans="1:11" x14ac:dyDescent="0.25">
      <c r="A408" s="11" t="str">
        <f t="shared" si="29"/>
        <v>11Green Bay Packers</v>
      </c>
      <c r="B408" s="57">
        <f t="shared" si="36"/>
        <v>11</v>
      </c>
      <c r="C408" s="57" t="str">
        <f t="shared" si="36"/>
        <v>Sun</v>
      </c>
      <c r="D408" s="58">
        <f t="shared" si="36"/>
        <v>43058</v>
      </c>
      <c r="E408" s="59" t="str">
        <f t="shared" si="30"/>
        <v>Green Bay Packers</v>
      </c>
      <c r="F408" s="60">
        <f t="shared" si="31"/>
        <v>0</v>
      </c>
      <c r="G408" s="57" t="s">
        <v>39</v>
      </c>
      <c r="H408" s="59" t="str">
        <f t="shared" si="32"/>
        <v>Baltimore Ravens</v>
      </c>
      <c r="I408" s="60">
        <f t="shared" si="33"/>
        <v>23</v>
      </c>
      <c r="J408" s="61">
        <f t="shared" si="34"/>
        <v>0.54166666666666663</v>
      </c>
      <c r="K408" t="str">
        <f t="shared" si="35"/>
        <v>11Baltimore Ravens</v>
      </c>
    </row>
    <row r="409" spans="1:11" x14ac:dyDescent="0.25">
      <c r="A409" s="11" t="str">
        <f t="shared" si="29"/>
        <v>11Houston Texans</v>
      </c>
      <c r="B409" s="57">
        <f t="shared" si="36"/>
        <v>11</v>
      </c>
      <c r="C409" s="57" t="str">
        <f t="shared" si="36"/>
        <v>Sun</v>
      </c>
      <c r="D409" s="58">
        <f t="shared" si="36"/>
        <v>43058</v>
      </c>
      <c r="E409" s="59" t="str">
        <f t="shared" si="30"/>
        <v>Houston Texans</v>
      </c>
      <c r="F409" s="60">
        <f t="shared" si="31"/>
        <v>31</v>
      </c>
      <c r="G409" s="57" t="s">
        <v>39</v>
      </c>
      <c r="H409" s="59" t="str">
        <f t="shared" si="32"/>
        <v>Arizona Cardinals</v>
      </c>
      <c r="I409" s="60">
        <f t="shared" si="33"/>
        <v>21</v>
      </c>
      <c r="J409" s="61">
        <f t="shared" si="34"/>
        <v>0.54166666666666663</v>
      </c>
      <c r="K409" t="str">
        <f t="shared" si="35"/>
        <v>11Houston Texans</v>
      </c>
    </row>
    <row r="410" spans="1:11" x14ac:dyDescent="0.25">
      <c r="A410" s="11" t="str">
        <f t="shared" si="29"/>
        <v>11Minnesota Vikings</v>
      </c>
      <c r="B410" s="57">
        <f t="shared" si="36"/>
        <v>11</v>
      </c>
      <c r="C410" s="57" t="str">
        <f t="shared" si="36"/>
        <v>Sun</v>
      </c>
      <c r="D410" s="58">
        <f t="shared" si="36"/>
        <v>43058</v>
      </c>
      <c r="E410" s="59" t="str">
        <f t="shared" si="30"/>
        <v>Minnesota Vikings</v>
      </c>
      <c r="F410" s="60">
        <f t="shared" si="31"/>
        <v>24</v>
      </c>
      <c r="G410" s="57" t="s">
        <v>39</v>
      </c>
      <c r="H410" s="59" t="str">
        <f t="shared" si="32"/>
        <v>Los Angeles Rams</v>
      </c>
      <c r="I410" s="60">
        <f t="shared" si="33"/>
        <v>7</v>
      </c>
      <c r="J410" s="61">
        <f t="shared" si="34"/>
        <v>0.54166666666666663</v>
      </c>
      <c r="K410" t="str">
        <f t="shared" si="35"/>
        <v>11Minnesota Vikings</v>
      </c>
    </row>
    <row r="411" spans="1:11" x14ac:dyDescent="0.25">
      <c r="A411" s="11" t="str">
        <f t="shared" si="29"/>
        <v>11New Orleans Saints</v>
      </c>
      <c r="B411" s="57">
        <f t="shared" si="36"/>
        <v>11</v>
      </c>
      <c r="C411" s="57" t="str">
        <f t="shared" si="36"/>
        <v>Sun</v>
      </c>
      <c r="D411" s="58">
        <f t="shared" si="36"/>
        <v>43058</v>
      </c>
      <c r="E411" s="59" t="str">
        <f t="shared" si="30"/>
        <v>New Orleans Saints</v>
      </c>
      <c r="F411" s="60">
        <f t="shared" si="31"/>
        <v>34</v>
      </c>
      <c r="G411" s="57" t="s">
        <v>39</v>
      </c>
      <c r="H411" s="59" t="str">
        <f t="shared" si="32"/>
        <v>Washington Redskins</v>
      </c>
      <c r="I411" s="60">
        <f t="shared" si="33"/>
        <v>31</v>
      </c>
      <c r="J411" s="61">
        <f t="shared" si="34"/>
        <v>0.54166666666666663</v>
      </c>
      <c r="K411" t="str">
        <f t="shared" si="35"/>
        <v>11New Orleans Saints</v>
      </c>
    </row>
    <row r="412" spans="1:11" x14ac:dyDescent="0.25">
      <c r="A412" s="11" t="str">
        <f t="shared" si="29"/>
        <v>11New York Giants</v>
      </c>
      <c r="B412" s="57">
        <f t="shared" si="36"/>
        <v>11</v>
      </c>
      <c r="C412" s="57" t="str">
        <f t="shared" si="36"/>
        <v>Sun</v>
      </c>
      <c r="D412" s="58">
        <f t="shared" si="36"/>
        <v>43058</v>
      </c>
      <c r="E412" s="59" t="str">
        <f t="shared" si="30"/>
        <v>New York Giants</v>
      </c>
      <c r="F412" s="60">
        <f t="shared" si="31"/>
        <v>12</v>
      </c>
      <c r="G412" s="57" t="s">
        <v>39</v>
      </c>
      <c r="H412" s="59" t="str">
        <f t="shared" si="32"/>
        <v>Kansas City Chiefs</v>
      </c>
      <c r="I412" s="60">
        <f t="shared" si="33"/>
        <v>9</v>
      </c>
      <c r="J412" s="61">
        <f t="shared" si="34"/>
        <v>0.54166666666666663</v>
      </c>
      <c r="K412" t="str">
        <f t="shared" si="35"/>
        <v>11New York Giants</v>
      </c>
    </row>
    <row r="413" spans="1:11" x14ac:dyDescent="0.25">
      <c r="A413" s="11" t="str">
        <f t="shared" si="29"/>
        <v>11Los Angeles Chargers</v>
      </c>
      <c r="B413" s="57">
        <f t="shared" si="36"/>
        <v>11</v>
      </c>
      <c r="C413" s="57" t="str">
        <f t="shared" si="36"/>
        <v>Sun</v>
      </c>
      <c r="D413" s="58">
        <f t="shared" si="36"/>
        <v>43058</v>
      </c>
      <c r="E413" s="59" t="str">
        <f t="shared" si="30"/>
        <v>Los Angeles Chargers</v>
      </c>
      <c r="F413" s="60">
        <f t="shared" si="31"/>
        <v>54</v>
      </c>
      <c r="G413" s="57" t="s">
        <v>39</v>
      </c>
      <c r="H413" s="59" t="str">
        <f t="shared" si="32"/>
        <v>Buffalo Bills</v>
      </c>
      <c r="I413" s="60">
        <f t="shared" si="33"/>
        <v>24</v>
      </c>
      <c r="J413" s="61">
        <f t="shared" si="34"/>
        <v>0.67013888888888884</v>
      </c>
      <c r="K413" t="str">
        <f t="shared" si="35"/>
        <v>11Los Angeles Chargers</v>
      </c>
    </row>
    <row r="414" spans="1:11" x14ac:dyDescent="0.25">
      <c r="A414" s="11" t="str">
        <f t="shared" si="29"/>
        <v>11Denver Broncos</v>
      </c>
      <c r="B414" s="57">
        <f t="shared" si="36"/>
        <v>11</v>
      </c>
      <c r="C414" s="57" t="str">
        <f t="shared" si="36"/>
        <v>Sun</v>
      </c>
      <c r="D414" s="58">
        <f t="shared" si="36"/>
        <v>43058</v>
      </c>
      <c r="E414" s="59" t="str">
        <f t="shared" si="30"/>
        <v>Denver Broncos</v>
      </c>
      <c r="F414" s="60">
        <f t="shared" si="31"/>
        <v>17</v>
      </c>
      <c r="G414" s="57" t="s">
        <v>39</v>
      </c>
      <c r="H414" s="59" t="str">
        <f t="shared" si="32"/>
        <v>Cincinnati Bengals</v>
      </c>
      <c r="I414" s="60">
        <f t="shared" si="33"/>
        <v>20</v>
      </c>
      <c r="J414" s="61">
        <f t="shared" si="34"/>
        <v>0.68402777777777779</v>
      </c>
      <c r="K414" t="str">
        <f t="shared" si="35"/>
        <v>11Cincinnati Bengals</v>
      </c>
    </row>
    <row r="415" spans="1:11" x14ac:dyDescent="0.25">
      <c r="A415" s="11" t="str">
        <f t="shared" si="29"/>
        <v>11Oakland Raiders</v>
      </c>
      <c r="B415" s="57">
        <f t="shared" si="36"/>
        <v>11</v>
      </c>
      <c r="C415" s="57" t="str">
        <f t="shared" si="36"/>
        <v>Sun</v>
      </c>
      <c r="D415" s="58">
        <f t="shared" si="36"/>
        <v>43058</v>
      </c>
      <c r="E415" s="59" t="str">
        <f t="shared" si="30"/>
        <v>Oakland Raiders</v>
      </c>
      <c r="F415" s="60">
        <f t="shared" si="31"/>
        <v>8</v>
      </c>
      <c r="G415" s="57" t="s">
        <v>39</v>
      </c>
      <c r="H415" s="59" t="str">
        <f t="shared" si="32"/>
        <v>New England Patriots</v>
      </c>
      <c r="I415" s="60">
        <f t="shared" si="33"/>
        <v>33</v>
      </c>
      <c r="J415" s="61">
        <f t="shared" si="34"/>
        <v>0.68402777777777779</v>
      </c>
      <c r="K415" t="str">
        <f t="shared" si="35"/>
        <v>11New England Patriots</v>
      </c>
    </row>
    <row r="416" spans="1:11" x14ac:dyDescent="0.25">
      <c r="A416" s="11" t="str">
        <f t="shared" si="29"/>
        <v>11Dallas Cowboys</v>
      </c>
      <c r="B416" s="57">
        <f t="shared" si="36"/>
        <v>11</v>
      </c>
      <c r="C416" s="57" t="str">
        <f t="shared" si="36"/>
        <v>Sun</v>
      </c>
      <c r="D416" s="58">
        <f t="shared" si="36"/>
        <v>43058</v>
      </c>
      <c r="E416" s="59" t="str">
        <f t="shared" si="30"/>
        <v>Dallas Cowboys</v>
      </c>
      <c r="F416" s="60">
        <f t="shared" si="31"/>
        <v>9</v>
      </c>
      <c r="G416" s="57" t="s">
        <v>39</v>
      </c>
      <c r="H416" s="59" t="str">
        <f t="shared" si="32"/>
        <v>Philadelphia Eagles</v>
      </c>
      <c r="I416" s="60">
        <f t="shared" si="33"/>
        <v>37</v>
      </c>
      <c r="J416" s="61">
        <f t="shared" si="34"/>
        <v>0.85416666666666663</v>
      </c>
      <c r="K416" t="str">
        <f t="shared" si="35"/>
        <v>11Philadelphia Eagles</v>
      </c>
    </row>
    <row r="417" spans="1:11" x14ac:dyDescent="0.25">
      <c r="A417" s="11" t="str">
        <f t="shared" si="29"/>
        <v>11Seattle Seahawks</v>
      </c>
      <c r="B417" s="57">
        <f t="shared" si="36"/>
        <v>11</v>
      </c>
      <c r="C417" s="57" t="str">
        <f t="shared" si="36"/>
        <v>Mon</v>
      </c>
      <c r="D417" s="58">
        <f t="shared" si="36"/>
        <v>43059</v>
      </c>
      <c r="E417" s="59" t="str">
        <f t="shared" si="30"/>
        <v>Seattle Seahawks</v>
      </c>
      <c r="F417" s="60">
        <f t="shared" si="31"/>
        <v>31</v>
      </c>
      <c r="G417" s="57" t="s">
        <v>39</v>
      </c>
      <c r="H417" s="59" t="str">
        <f t="shared" si="32"/>
        <v>Atlanta Falcons</v>
      </c>
      <c r="I417" s="60">
        <f t="shared" si="33"/>
        <v>34</v>
      </c>
      <c r="J417" s="61">
        <f t="shared" si="34"/>
        <v>0.85416666666666663</v>
      </c>
      <c r="K417" t="str">
        <f t="shared" si="35"/>
        <v>11Atlanta Falcons</v>
      </c>
    </row>
    <row r="418" spans="1:11" x14ac:dyDescent="0.25">
      <c r="A418" s="11" t="str">
        <f t="shared" si="29"/>
        <v>12Detroit Lions</v>
      </c>
      <c r="B418" s="57">
        <f t="shared" ref="B418:D437" si="37">B162</f>
        <v>12</v>
      </c>
      <c r="C418" s="57" t="str">
        <f t="shared" si="37"/>
        <v>Thu</v>
      </c>
      <c r="D418" s="58">
        <f t="shared" si="37"/>
        <v>43062</v>
      </c>
      <c r="E418" s="59" t="str">
        <f t="shared" si="30"/>
        <v>Detroit Lions</v>
      </c>
      <c r="F418" s="60">
        <f t="shared" si="31"/>
        <v>23</v>
      </c>
      <c r="G418" s="57" t="s">
        <v>39</v>
      </c>
      <c r="H418" s="59" t="str">
        <f t="shared" si="32"/>
        <v>Minnesota Vikings</v>
      </c>
      <c r="I418" s="60">
        <f t="shared" si="33"/>
        <v>30</v>
      </c>
      <c r="J418" s="61">
        <f t="shared" si="34"/>
        <v>0.52083333333333337</v>
      </c>
      <c r="K418" t="str">
        <f t="shared" si="35"/>
        <v>12Minnesota Vikings</v>
      </c>
    </row>
    <row r="419" spans="1:11" x14ac:dyDescent="0.25">
      <c r="A419" s="11" t="str">
        <f t="shared" si="29"/>
        <v>12Dallas Cowboys</v>
      </c>
      <c r="B419" s="57">
        <f t="shared" si="37"/>
        <v>12</v>
      </c>
      <c r="C419" s="57" t="str">
        <f t="shared" si="37"/>
        <v>Thu</v>
      </c>
      <c r="D419" s="58">
        <f t="shared" si="37"/>
        <v>43062</v>
      </c>
      <c r="E419" s="59" t="str">
        <f t="shared" si="30"/>
        <v>Dallas Cowboys</v>
      </c>
      <c r="F419" s="60">
        <f t="shared" si="31"/>
        <v>6</v>
      </c>
      <c r="G419" s="57" t="s">
        <v>39</v>
      </c>
      <c r="H419" s="59" t="str">
        <f t="shared" si="32"/>
        <v>Los Angeles Chargers</v>
      </c>
      <c r="I419" s="60">
        <f t="shared" si="33"/>
        <v>28</v>
      </c>
      <c r="J419" s="61">
        <f t="shared" si="34"/>
        <v>0.6875</v>
      </c>
      <c r="K419" t="str">
        <f t="shared" si="35"/>
        <v>12Los Angeles Chargers</v>
      </c>
    </row>
    <row r="420" spans="1:11" x14ac:dyDescent="0.25">
      <c r="A420" s="11" t="str">
        <f t="shared" si="29"/>
        <v>12Washington Redskins</v>
      </c>
      <c r="B420" s="57">
        <f t="shared" si="37"/>
        <v>12</v>
      </c>
      <c r="C420" s="57" t="str">
        <f t="shared" si="37"/>
        <v>Thu</v>
      </c>
      <c r="D420" s="58">
        <f t="shared" si="37"/>
        <v>43062</v>
      </c>
      <c r="E420" s="59" t="str">
        <f t="shared" si="30"/>
        <v>Washington Redskins</v>
      </c>
      <c r="F420" s="60">
        <f t="shared" si="31"/>
        <v>20</v>
      </c>
      <c r="G420" s="57" t="s">
        <v>39</v>
      </c>
      <c r="H420" s="59" t="str">
        <f t="shared" si="32"/>
        <v>New York Giants</v>
      </c>
      <c r="I420" s="60">
        <f t="shared" si="33"/>
        <v>10</v>
      </c>
      <c r="J420" s="61">
        <f t="shared" si="34"/>
        <v>0.85416666666666663</v>
      </c>
      <c r="K420" t="str">
        <f t="shared" si="35"/>
        <v>12Washington Redskins</v>
      </c>
    </row>
    <row r="421" spans="1:11" x14ac:dyDescent="0.25">
      <c r="A421" s="11" t="str">
        <f t="shared" si="29"/>
        <v>12Atlanta Falcons</v>
      </c>
      <c r="B421" s="57">
        <f t="shared" si="37"/>
        <v>12</v>
      </c>
      <c r="C421" s="57" t="str">
        <f t="shared" si="37"/>
        <v>Sun</v>
      </c>
      <c r="D421" s="58">
        <f t="shared" si="37"/>
        <v>43065</v>
      </c>
      <c r="E421" s="59" t="str">
        <f t="shared" si="30"/>
        <v>Atlanta Falcons</v>
      </c>
      <c r="F421" s="60">
        <f t="shared" si="31"/>
        <v>34</v>
      </c>
      <c r="G421" s="57" t="s">
        <v>39</v>
      </c>
      <c r="H421" s="59" t="str">
        <f t="shared" si="32"/>
        <v>Tampa Bay Buccaneers</v>
      </c>
      <c r="I421" s="60">
        <f t="shared" si="33"/>
        <v>20</v>
      </c>
      <c r="J421" s="61">
        <f t="shared" si="34"/>
        <v>0.54166666666666663</v>
      </c>
      <c r="K421" t="str">
        <f t="shared" si="35"/>
        <v>12Atlanta Falcons</v>
      </c>
    </row>
    <row r="422" spans="1:11" x14ac:dyDescent="0.25">
      <c r="A422" s="11" t="str">
        <f t="shared" si="29"/>
        <v>12Cincinnati Bengals</v>
      </c>
      <c r="B422" s="57">
        <f t="shared" si="37"/>
        <v>12</v>
      </c>
      <c r="C422" s="57" t="str">
        <f t="shared" si="37"/>
        <v>Sun</v>
      </c>
      <c r="D422" s="58">
        <f t="shared" si="37"/>
        <v>43065</v>
      </c>
      <c r="E422" s="59" t="str">
        <f t="shared" si="30"/>
        <v>Cincinnati Bengals</v>
      </c>
      <c r="F422" s="60">
        <f t="shared" si="31"/>
        <v>30</v>
      </c>
      <c r="G422" s="57" t="s">
        <v>39</v>
      </c>
      <c r="H422" s="59" t="str">
        <f t="shared" si="32"/>
        <v>Cleveland Browns</v>
      </c>
      <c r="I422" s="60">
        <f t="shared" si="33"/>
        <v>16</v>
      </c>
      <c r="J422" s="61">
        <f t="shared" si="34"/>
        <v>0.54166666666666663</v>
      </c>
      <c r="K422" t="str">
        <f t="shared" si="35"/>
        <v>12Cincinnati Bengals</v>
      </c>
    </row>
    <row r="423" spans="1:11" x14ac:dyDescent="0.25">
      <c r="A423" s="11" t="str">
        <f t="shared" si="29"/>
        <v>12Indianapolis Colts</v>
      </c>
      <c r="B423" s="57">
        <f t="shared" si="37"/>
        <v>12</v>
      </c>
      <c r="C423" s="57" t="str">
        <f t="shared" si="37"/>
        <v>Sun</v>
      </c>
      <c r="D423" s="58">
        <f t="shared" si="37"/>
        <v>43065</v>
      </c>
      <c r="E423" s="59" t="str">
        <f t="shared" si="30"/>
        <v>Indianapolis Colts</v>
      </c>
      <c r="F423" s="60">
        <f t="shared" si="31"/>
        <v>16</v>
      </c>
      <c r="G423" s="57" t="s">
        <v>39</v>
      </c>
      <c r="H423" s="59" t="str">
        <f t="shared" si="32"/>
        <v>Tennessee Titans</v>
      </c>
      <c r="I423" s="60">
        <f t="shared" si="33"/>
        <v>20</v>
      </c>
      <c r="J423" s="61">
        <f t="shared" si="34"/>
        <v>0.54166666666666663</v>
      </c>
      <c r="K423" t="str">
        <f t="shared" si="35"/>
        <v>12Tennessee Titans</v>
      </c>
    </row>
    <row r="424" spans="1:11" x14ac:dyDescent="0.25">
      <c r="A424" s="11" t="str">
        <f t="shared" si="29"/>
        <v>12Kansas City Chiefs</v>
      </c>
      <c r="B424" s="57">
        <f t="shared" si="37"/>
        <v>12</v>
      </c>
      <c r="C424" s="57" t="str">
        <f t="shared" si="37"/>
        <v>Sun</v>
      </c>
      <c r="D424" s="58">
        <f t="shared" si="37"/>
        <v>43065</v>
      </c>
      <c r="E424" s="59" t="str">
        <f t="shared" si="30"/>
        <v>Kansas City Chiefs</v>
      </c>
      <c r="F424" s="60">
        <f t="shared" si="31"/>
        <v>10</v>
      </c>
      <c r="G424" s="57" t="s">
        <v>39</v>
      </c>
      <c r="H424" s="59" t="str">
        <f t="shared" si="32"/>
        <v>Buffalo Bills</v>
      </c>
      <c r="I424" s="60">
        <f t="shared" si="33"/>
        <v>16</v>
      </c>
      <c r="J424" s="61">
        <f t="shared" si="34"/>
        <v>0.54166666666666663</v>
      </c>
      <c r="K424" t="str">
        <f t="shared" si="35"/>
        <v>12Buffalo Bills</v>
      </c>
    </row>
    <row r="425" spans="1:11" x14ac:dyDescent="0.25">
      <c r="A425" s="11" t="str">
        <f t="shared" si="29"/>
        <v>12New England Patriots</v>
      </c>
      <c r="B425" s="57">
        <f t="shared" si="37"/>
        <v>12</v>
      </c>
      <c r="C425" s="57" t="str">
        <f t="shared" si="37"/>
        <v>Sun</v>
      </c>
      <c r="D425" s="58">
        <f t="shared" si="37"/>
        <v>43065</v>
      </c>
      <c r="E425" s="59" t="str">
        <f t="shared" si="30"/>
        <v>New England Patriots</v>
      </c>
      <c r="F425" s="60">
        <f t="shared" si="31"/>
        <v>35</v>
      </c>
      <c r="G425" s="57" t="s">
        <v>39</v>
      </c>
      <c r="H425" s="59" t="str">
        <f t="shared" si="32"/>
        <v>Miami Dolphins</v>
      </c>
      <c r="I425" s="60">
        <f t="shared" si="33"/>
        <v>17</v>
      </c>
      <c r="J425" s="61">
        <f t="shared" si="34"/>
        <v>0.54166666666666663</v>
      </c>
      <c r="K425" t="str">
        <f t="shared" si="35"/>
        <v>12New England Patriots</v>
      </c>
    </row>
    <row r="426" spans="1:11" x14ac:dyDescent="0.25">
      <c r="A426" s="11" t="str">
        <f t="shared" si="29"/>
        <v>12New York Jets</v>
      </c>
      <c r="B426" s="57">
        <f t="shared" si="37"/>
        <v>12</v>
      </c>
      <c r="C426" s="57" t="str">
        <f t="shared" si="37"/>
        <v>Sun</v>
      </c>
      <c r="D426" s="58">
        <f t="shared" si="37"/>
        <v>43065</v>
      </c>
      <c r="E426" s="59" t="str">
        <f t="shared" si="30"/>
        <v>New York Jets</v>
      </c>
      <c r="F426" s="60">
        <f t="shared" si="31"/>
        <v>27</v>
      </c>
      <c r="G426" s="57" t="s">
        <v>39</v>
      </c>
      <c r="H426" s="59" t="str">
        <f t="shared" si="32"/>
        <v>Carolina Panthers</v>
      </c>
      <c r="I426" s="60">
        <f t="shared" si="33"/>
        <v>35</v>
      </c>
      <c r="J426" s="61">
        <f t="shared" si="34"/>
        <v>0.54166666666666663</v>
      </c>
      <c r="K426" t="str">
        <f t="shared" si="35"/>
        <v>12Carolina Panthers</v>
      </c>
    </row>
    <row r="427" spans="1:11" x14ac:dyDescent="0.25">
      <c r="A427" s="11" t="str">
        <f t="shared" si="29"/>
        <v>12Philadelphia Eagles</v>
      </c>
      <c r="B427" s="57">
        <f t="shared" si="37"/>
        <v>12</v>
      </c>
      <c r="C427" s="57" t="str">
        <f t="shared" si="37"/>
        <v>Sun</v>
      </c>
      <c r="D427" s="58">
        <f t="shared" si="37"/>
        <v>43065</v>
      </c>
      <c r="E427" s="59" t="str">
        <f t="shared" si="30"/>
        <v>Philadelphia Eagles</v>
      </c>
      <c r="F427" s="60">
        <f t="shared" si="31"/>
        <v>31</v>
      </c>
      <c r="G427" s="57" t="s">
        <v>39</v>
      </c>
      <c r="H427" s="59" t="str">
        <f t="shared" si="32"/>
        <v>Chicago Bears</v>
      </c>
      <c r="I427" s="60">
        <f t="shared" si="33"/>
        <v>3</v>
      </c>
      <c r="J427" s="61">
        <f t="shared" si="34"/>
        <v>0.54166666666666663</v>
      </c>
      <c r="K427" t="str">
        <f t="shared" si="35"/>
        <v>12Philadelphia Eagles</v>
      </c>
    </row>
    <row r="428" spans="1:11" x14ac:dyDescent="0.25">
      <c r="A428" s="11" t="str">
        <f t="shared" si="29"/>
        <v>12Los Angeles Rams</v>
      </c>
      <c r="B428" s="57">
        <f t="shared" si="37"/>
        <v>12</v>
      </c>
      <c r="C428" s="57" t="str">
        <f t="shared" si="37"/>
        <v>Sun</v>
      </c>
      <c r="D428" s="58">
        <f t="shared" si="37"/>
        <v>43065</v>
      </c>
      <c r="E428" s="59" t="str">
        <f t="shared" si="30"/>
        <v>Los Angeles Rams</v>
      </c>
      <c r="F428" s="60">
        <f t="shared" si="31"/>
        <v>26</v>
      </c>
      <c r="G428" s="57" t="s">
        <v>39</v>
      </c>
      <c r="H428" s="59" t="str">
        <f t="shared" si="32"/>
        <v>New Orleans Saints</v>
      </c>
      <c r="I428" s="60">
        <f t="shared" si="33"/>
        <v>20</v>
      </c>
      <c r="J428" s="61">
        <f t="shared" si="34"/>
        <v>0.67013888888888884</v>
      </c>
      <c r="K428" t="str">
        <f t="shared" si="35"/>
        <v>12Los Angeles Rams</v>
      </c>
    </row>
    <row r="429" spans="1:11" x14ac:dyDescent="0.25">
      <c r="A429" s="11" t="str">
        <f t="shared" si="29"/>
        <v>12San Francisco 49ers</v>
      </c>
      <c r="B429" s="57">
        <f t="shared" si="37"/>
        <v>12</v>
      </c>
      <c r="C429" s="57" t="str">
        <f t="shared" si="37"/>
        <v>Sun</v>
      </c>
      <c r="D429" s="58">
        <f t="shared" si="37"/>
        <v>43065</v>
      </c>
      <c r="E429" s="59" t="str">
        <f t="shared" si="30"/>
        <v>San Francisco 49ers</v>
      </c>
      <c r="F429" s="60">
        <f t="shared" si="31"/>
        <v>13</v>
      </c>
      <c r="G429" s="57" t="s">
        <v>39</v>
      </c>
      <c r="H429" s="59" t="str">
        <f t="shared" si="32"/>
        <v>Seattle Seahawks</v>
      </c>
      <c r="I429" s="60">
        <f t="shared" si="33"/>
        <v>24</v>
      </c>
      <c r="J429" s="61">
        <f t="shared" si="34"/>
        <v>0.67013888888888884</v>
      </c>
      <c r="K429" t="str">
        <f t="shared" si="35"/>
        <v>12Seattle Seahawks</v>
      </c>
    </row>
    <row r="430" spans="1:11" x14ac:dyDescent="0.25">
      <c r="A430" s="11" t="str">
        <f t="shared" si="29"/>
        <v>12Arizona Cardinals</v>
      </c>
      <c r="B430" s="57">
        <f t="shared" si="37"/>
        <v>12</v>
      </c>
      <c r="C430" s="57" t="str">
        <f t="shared" si="37"/>
        <v>Sun</v>
      </c>
      <c r="D430" s="58">
        <f t="shared" si="37"/>
        <v>43065</v>
      </c>
      <c r="E430" s="59" t="str">
        <f t="shared" si="30"/>
        <v>Arizona Cardinals</v>
      </c>
      <c r="F430" s="60">
        <f t="shared" si="31"/>
        <v>27</v>
      </c>
      <c r="G430" s="57" t="s">
        <v>39</v>
      </c>
      <c r="H430" s="59" t="str">
        <f t="shared" si="32"/>
        <v>Jacksonville Jaguars</v>
      </c>
      <c r="I430" s="60">
        <f t="shared" si="33"/>
        <v>24</v>
      </c>
      <c r="J430" s="61">
        <f t="shared" si="34"/>
        <v>0.68402777777777779</v>
      </c>
      <c r="K430" t="str">
        <f t="shared" si="35"/>
        <v>12Arizona Cardinals</v>
      </c>
    </row>
    <row r="431" spans="1:11" x14ac:dyDescent="0.25">
      <c r="A431" s="11" t="str">
        <f t="shared" si="29"/>
        <v>12Oakland Raiders</v>
      </c>
      <c r="B431" s="57">
        <f t="shared" si="37"/>
        <v>12</v>
      </c>
      <c r="C431" s="57" t="str">
        <f t="shared" si="37"/>
        <v>Sun</v>
      </c>
      <c r="D431" s="58">
        <f t="shared" si="37"/>
        <v>43065</v>
      </c>
      <c r="E431" s="59" t="str">
        <f t="shared" si="30"/>
        <v>Oakland Raiders</v>
      </c>
      <c r="F431" s="60">
        <f t="shared" si="31"/>
        <v>21</v>
      </c>
      <c r="G431" s="57" t="s">
        <v>39</v>
      </c>
      <c r="H431" s="59" t="str">
        <f t="shared" si="32"/>
        <v>Denver Broncos</v>
      </c>
      <c r="I431" s="60">
        <f t="shared" si="33"/>
        <v>14</v>
      </c>
      <c r="J431" s="61">
        <f t="shared" si="34"/>
        <v>0.68402777777777779</v>
      </c>
      <c r="K431" t="str">
        <f t="shared" si="35"/>
        <v>12Oakland Raiders</v>
      </c>
    </row>
    <row r="432" spans="1:11" x14ac:dyDescent="0.25">
      <c r="A432" s="11" t="str">
        <f t="shared" si="29"/>
        <v>12Pittsburgh Steelers</v>
      </c>
      <c r="B432" s="57">
        <f t="shared" si="37"/>
        <v>12</v>
      </c>
      <c r="C432" s="57" t="str">
        <f t="shared" si="37"/>
        <v>Sun</v>
      </c>
      <c r="D432" s="58">
        <f t="shared" si="37"/>
        <v>43065</v>
      </c>
      <c r="E432" s="59" t="str">
        <f t="shared" si="30"/>
        <v>Pittsburgh Steelers</v>
      </c>
      <c r="F432" s="60">
        <f t="shared" si="31"/>
        <v>31</v>
      </c>
      <c r="G432" s="57" t="s">
        <v>39</v>
      </c>
      <c r="H432" s="59" t="str">
        <f t="shared" si="32"/>
        <v>Green Bay Packers</v>
      </c>
      <c r="I432" s="60">
        <f t="shared" si="33"/>
        <v>28</v>
      </c>
      <c r="J432" s="61">
        <f t="shared" si="34"/>
        <v>0.85416666666666663</v>
      </c>
      <c r="K432" t="str">
        <f t="shared" si="35"/>
        <v>12Pittsburgh Steelers</v>
      </c>
    </row>
    <row r="433" spans="1:11" x14ac:dyDescent="0.25">
      <c r="A433" s="11" t="str">
        <f t="shared" si="29"/>
        <v>12Baltimore Ravens</v>
      </c>
      <c r="B433" s="57">
        <f t="shared" si="37"/>
        <v>12</v>
      </c>
      <c r="C433" s="57" t="str">
        <f t="shared" si="37"/>
        <v>Mon</v>
      </c>
      <c r="D433" s="58">
        <f t="shared" si="37"/>
        <v>43066</v>
      </c>
      <c r="E433" s="59" t="str">
        <f t="shared" si="30"/>
        <v>Baltimore Ravens</v>
      </c>
      <c r="F433" s="60">
        <f t="shared" si="31"/>
        <v>23</v>
      </c>
      <c r="G433" s="57" t="s">
        <v>39</v>
      </c>
      <c r="H433" s="59" t="str">
        <f t="shared" si="32"/>
        <v>Houston Texans</v>
      </c>
      <c r="I433" s="60">
        <f t="shared" si="33"/>
        <v>16</v>
      </c>
      <c r="J433" s="61">
        <f t="shared" si="34"/>
        <v>0.85416666666666663</v>
      </c>
      <c r="K433" t="str">
        <f t="shared" si="35"/>
        <v>12Baltimore Ravens</v>
      </c>
    </row>
    <row r="434" spans="1:11" x14ac:dyDescent="0.25">
      <c r="A434" s="11" t="str">
        <f t="shared" si="29"/>
        <v>13Dallas Cowboys</v>
      </c>
      <c r="B434" s="57">
        <f t="shared" si="37"/>
        <v>13</v>
      </c>
      <c r="C434" s="57" t="str">
        <f t="shared" si="37"/>
        <v>Thu</v>
      </c>
      <c r="D434" s="58">
        <f t="shared" si="37"/>
        <v>43069</v>
      </c>
      <c r="E434" s="59" t="str">
        <f t="shared" si="30"/>
        <v>Dallas Cowboys</v>
      </c>
      <c r="F434" s="60">
        <f t="shared" si="31"/>
        <v>38</v>
      </c>
      <c r="G434" s="57" t="s">
        <v>39</v>
      </c>
      <c r="H434" s="59" t="str">
        <f t="shared" si="32"/>
        <v>Washington Redskins</v>
      </c>
      <c r="I434" s="60">
        <f t="shared" si="33"/>
        <v>14</v>
      </c>
      <c r="J434" s="61">
        <f t="shared" si="34"/>
        <v>0.85069444444444442</v>
      </c>
      <c r="K434" t="str">
        <f t="shared" si="35"/>
        <v>13Dallas Cowboys</v>
      </c>
    </row>
    <row r="435" spans="1:11" x14ac:dyDescent="0.25">
      <c r="A435" s="11" t="str">
        <f t="shared" si="29"/>
        <v>13Atlanta Falcons</v>
      </c>
      <c r="B435" s="57">
        <f t="shared" si="37"/>
        <v>13</v>
      </c>
      <c r="C435" s="57" t="str">
        <f t="shared" si="37"/>
        <v>Sun</v>
      </c>
      <c r="D435" s="58">
        <f t="shared" si="37"/>
        <v>43072</v>
      </c>
      <c r="E435" s="59" t="str">
        <f t="shared" si="30"/>
        <v>Atlanta Falcons</v>
      </c>
      <c r="F435" s="60">
        <f t="shared" si="31"/>
        <v>9</v>
      </c>
      <c r="G435" s="57" t="s">
        <v>39</v>
      </c>
      <c r="H435" s="59" t="str">
        <f t="shared" si="32"/>
        <v>Minnesota Vikings</v>
      </c>
      <c r="I435" s="60">
        <f t="shared" si="33"/>
        <v>14</v>
      </c>
      <c r="J435" s="61">
        <f t="shared" si="34"/>
        <v>0.54166666666666663</v>
      </c>
      <c r="K435" t="str">
        <f t="shared" si="35"/>
        <v>13Minnesota Vikings</v>
      </c>
    </row>
    <row r="436" spans="1:11" x14ac:dyDescent="0.25">
      <c r="A436" s="11" t="str">
        <f t="shared" si="29"/>
        <v>13Buffalo Bills</v>
      </c>
      <c r="B436" s="57">
        <f t="shared" si="37"/>
        <v>13</v>
      </c>
      <c r="C436" s="57" t="str">
        <f t="shared" si="37"/>
        <v>Sun</v>
      </c>
      <c r="D436" s="58">
        <f t="shared" si="37"/>
        <v>43072</v>
      </c>
      <c r="E436" s="59" t="str">
        <f t="shared" si="30"/>
        <v>Buffalo Bills</v>
      </c>
      <c r="F436" s="60">
        <f t="shared" si="31"/>
        <v>3</v>
      </c>
      <c r="G436" s="57" t="s">
        <v>39</v>
      </c>
      <c r="H436" s="59" t="str">
        <f t="shared" si="32"/>
        <v>New England Patriots</v>
      </c>
      <c r="I436" s="60">
        <f t="shared" si="33"/>
        <v>23</v>
      </c>
      <c r="J436" s="61">
        <f t="shared" si="34"/>
        <v>0.54166666666666663</v>
      </c>
      <c r="K436" t="str">
        <f t="shared" si="35"/>
        <v>13New England Patriots</v>
      </c>
    </row>
    <row r="437" spans="1:11" x14ac:dyDescent="0.25">
      <c r="A437" s="11" t="str">
        <f t="shared" si="29"/>
        <v>13Chicago Bears</v>
      </c>
      <c r="B437" s="57">
        <f t="shared" si="37"/>
        <v>13</v>
      </c>
      <c r="C437" s="57" t="str">
        <f t="shared" si="37"/>
        <v>Sun</v>
      </c>
      <c r="D437" s="58">
        <f t="shared" si="37"/>
        <v>43072</v>
      </c>
      <c r="E437" s="59" t="str">
        <f t="shared" si="30"/>
        <v>Chicago Bears</v>
      </c>
      <c r="F437" s="60">
        <f t="shared" si="31"/>
        <v>14</v>
      </c>
      <c r="G437" s="57" t="s">
        <v>39</v>
      </c>
      <c r="H437" s="59" t="str">
        <f t="shared" si="32"/>
        <v>San Francisco 49ers</v>
      </c>
      <c r="I437" s="60">
        <f t="shared" si="33"/>
        <v>15</v>
      </c>
      <c r="J437" s="61">
        <f t="shared" si="34"/>
        <v>0.54166666666666663</v>
      </c>
      <c r="K437" t="str">
        <f t="shared" si="35"/>
        <v>13San Francisco 49ers</v>
      </c>
    </row>
    <row r="438" spans="1:11" x14ac:dyDescent="0.25">
      <c r="A438" s="11" t="str">
        <f t="shared" si="29"/>
        <v>13Green Bay Packers</v>
      </c>
      <c r="B438" s="57">
        <f t="shared" ref="B438:D457" si="38">B182</f>
        <v>13</v>
      </c>
      <c r="C438" s="57" t="str">
        <f t="shared" si="38"/>
        <v>Sun</v>
      </c>
      <c r="D438" s="58">
        <f t="shared" si="38"/>
        <v>43072</v>
      </c>
      <c r="E438" s="59" t="str">
        <f t="shared" si="30"/>
        <v>Green Bay Packers</v>
      </c>
      <c r="F438" s="60">
        <f t="shared" si="31"/>
        <v>26</v>
      </c>
      <c r="G438" s="57" t="s">
        <v>39</v>
      </c>
      <c r="H438" s="59" t="str">
        <f t="shared" si="32"/>
        <v>Tampa Bay Buccaneers</v>
      </c>
      <c r="I438" s="60">
        <f t="shared" si="33"/>
        <v>20</v>
      </c>
      <c r="J438" s="61">
        <f t="shared" si="34"/>
        <v>0.54166666666666663</v>
      </c>
      <c r="K438" t="str">
        <f t="shared" si="35"/>
        <v>13Green Bay Packers</v>
      </c>
    </row>
    <row r="439" spans="1:11" x14ac:dyDescent="0.25">
      <c r="A439" s="11" t="str">
        <f t="shared" si="29"/>
        <v>13Jacksonville Jaguars</v>
      </c>
      <c r="B439" s="57">
        <f t="shared" si="38"/>
        <v>13</v>
      </c>
      <c r="C439" s="57" t="str">
        <f t="shared" si="38"/>
        <v>Sun</v>
      </c>
      <c r="D439" s="58">
        <f t="shared" si="38"/>
        <v>43072</v>
      </c>
      <c r="E439" s="59" t="str">
        <f t="shared" si="30"/>
        <v>Jacksonville Jaguars</v>
      </c>
      <c r="F439" s="60">
        <f t="shared" si="31"/>
        <v>30</v>
      </c>
      <c r="G439" s="57" t="s">
        <v>39</v>
      </c>
      <c r="H439" s="59" t="str">
        <f t="shared" si="32"/>
        <v>Indianapolis Colts</v>
      </c>
      <c r="I439" s="60">
        <f t="shared" si="33"/>
        <v>10</v>
      </c>
      <c r="J439" s="61">
        <f t="shared" si="34"/>
        <v>0.54166666666666663</v>
      </c>
      <c r="K439" t="str">
        <f t="shared" si="35"/>
        <v>13Jacksonville Jaguars</v>
      </c>
    </row>
    <row r="440" spans="1:11" x14ac:dyDescent="0.25">
      <c r="A440" s="11" t="str">
        <f t="shared" si="29"/>
        <v>13Miami Dolphins</v>
      </c>
      <c r="B440" s="57">
        <f t="shared" si="38"/>
        <v>13</v>
      </c>
      <c r="C440" s="57" t="str">
        <f t="shared" si="38"/>
        <v>Sun</v>
      </c>
      <c r="D440" s="58">
        <f t="shared" si="38"/>
        <v>43072</v>
      </c>
      <c r="E440" s="59" t="str">
        <f t="shared" si="30"/>
        <v>Miami Dolphins</v>
      </c>
      <c r="F440" s="60">
        <f t="shared" si="31"/>
        <v>35</v>
      </c>
      <c r="G440" s="57" t="s">
        <v>39</v>
      </c>
      <c r="H440" s="59" t="str">
        <f t="shared" si="32"/>
        <v>Denver Broncos</v>
      </c>
      <c r="I440" s="60">
        <f t="shared" si="33"/>
        <v>9</v>
      </c>
      <c r="J440" s="61">
        <f t="shared" si="34"/>
        <v>0.54166666666666663</v>
      </c>
      <c r="K440" t="str">
        <f t="shared" si="35"/>
        <v>13Miami Dolphins</v>
      </c>
    </row>
    <row r="441" spans="1:11" x14ac:dyDescent="0.25">
      <c r="A441" s="11" t="str">
        <f t="shared" si="29"/>
        <v>13New Orleans Saints</v>
      </c>
      <c r="B441" s="57">
        <f t="shared" si="38"/>
        <v>13</v>
      </c>
      <c r="C441" s="57" t="str">
        <f t="shared" si="38"/>
        <v>Sun</v>
      </c>
      <c r="D441" s="58">
        <f t="shared" si="38"/>
        <v>43072</v>
      </c>
      <c r="E441" s="59" t="str">
        <f t="shared" si="30"/>
        <v>New Orleans Saints</v>
      </c>
      <c r="F441" s="60">
        <f t="shared" si="31"/>
        <v>31</v>
      </c>
      <c r="G441" s="57" t="s">
        <v>39</v>
      </c>
      <c r="H441" s="59" t="str">
        <f t="shared" si="32"/>
        <v>Carolina Panthers</v>
      </c>
      <c r="I441" s="60">
        <f t="shared" si="33"/>
        <v>21</v>
      </c>
      <c r="J441" s="61">
        <f t="shared" si="34"/>
        <v>0.54166666666666663</v>
      </c>
      <c r="K441" t="str">
        <f t="shared" si="35"/>
        <v>13New Orleans Saints</v>
      </c>
    </row>
    <row r="442" spans="1:11" x14ac:dyDescent="0.25">
      <c r="A442" s="11" t="str">
        <f t="shared" si="29"/>
        <v>13New York Jets</v>
      </c>
      <c r="B442" s="57">
        <f t="shared" si="38"/>
        <v>13</v>
      </c>
      <c r="C442" s="57" t="str">
        <f t="shared" si="38"/>
        <v>Sun</v>
      </c>
      <c r="D442" s="58">
        <f t="shared" si="38"/>
        <v>43072</v>
      </c>
      <c r="E442" s="59" t="str">
        <f t="shared" si="30"/>
        <v>New York Jets</v>
      </c>
      <c r="F442" s="60">
        <f t="shared" si="31"/>
        <v>38</v>
      </c>
      <c r="G442" s="57" t="s">
        <v>39</v>
      </c>
      <c r="H442" s="59" t="str">
        <f t="shared" si="32"/>
        <v>Kansas City Chiefs</v>
      </c>
      <c r="I442" s="60">
        <f t="shared" si="33"/>
        <v>31</v>
      </c>
      <c r="J442" s="61">
        <f t="shared" si="34"/>
        <v>0.54166666666666663</v>
      </c>
      <c r="K442" t="str">
        <f t="shared" si="35"/>
        <v>13New York Jets</v>
      </c>
    </row>
    <row r="443" spans="1:11" x14ac:dyDescent="0.25">
      <c r="A443" s="11" t="str">
        <f t="shared" si="29"/>
        <v>13Tennessee Titans</v>
      </c>
      <c r="B443" s="57">
        <f t="shared" si="38"/>
        <v>13</v>
      </c>
      <c r="C443" s="57" t="str">
        <f t="shared" si="38"/>
        <v>Sun</v>
      </c>
      <c r="D443" s="58">
        <f t="shared" si="38"/>
        <v>43072</v>
      </c>
      <c r="E443" s="59" t="str">
        <f t="shared" si="30"/>
        <v>Tennessee Titans</v>
      </c>
      <c r="F443" s="60">
        <f t="shared" si="31"/>
        <v>24</v>
      </c>
      <c r="G443" s="57" t="s">
        <v>39</v>
      </c>
      <c r="H443" s="59" t="str">
        <f t="shared" si="32"/>
        <v>Houston Texans</v>
      </c>
      <c r="I443" s="60">
        <f t="shared" si="33"/>
        <v>13</v>
      </c>
      <c r="J443" s="61">
        <f t="shared" si="34"/>
        <v>0.54166666666666663</v>
      </c>
      <c r="K443" t="str">
        <f t="shared" si="35"/>
        <v>13Tennessee Titans</v>
      </c>
    </row>
    <row r="444" spans="1:11" x14ac:dyDescent="0.25">
      <c r="A444" s="11" t="str">
        <f t="shared" si="29"/>
        <v>13Baltimore Ravens</v>
      </c>
      <c r="B444" s="57">
        <f t="shared" si="38"/>
        <v>13</v>
      </c>
      <c r="C444" s="57" t="str">
        <f t="shared" si="38"/>
        <v>Sun</v>
      </c>
      <c r="D444" s="58">
        <f t="shared" si="38"/>
        <v>43072</v>
      </c>
      <c r="E444" s="59" t="str">
        <f t="shared" si="30"/>
        <v>Baltimore Ravens</v>
      </c>
      <c r="F444" s="60">
        <f t="shared" si="31"/>
        <v>44</v>
      </c>
      <c r="G444" s="57" t="s">
        <v>39</v>
      </c>
      <c r="H444" s="59" t="str">
        <f t="shared" si="32"/>
        <v>Detroit Lions</v>
      </c>
      <c r="I444" s="60">
        <f t="shared" si="33"/>
        <v>20</v>
      </c>
      <c r="J444" s="61">
        <f t="shared" si="34"/>
        <v>0.54166666666666663</v>
      </c>
      <c r="K444" t="str">
        <f t="shared" si="35"/>
        <v>13Baltimore Ravens</v>
      </c>
    </row>
    <row r="445" spans="1:11" x14ac:dyDescent="0.25">
      <c r="A445" s="11" t="str">
        <f t="shared" si="29"/>
        <v>13Los Angeles Chargers</v>
      </c>
      <c r="B445" s="57">
        <f t="shared" si="38"/>
        <v>13</v>
      </c>
      <c r="C445" s="57" t="str">
        <f t="shared" si="38"/>
        <v>Sun</v>
      </c>
      <c r="D445" s="58">
        <f t="shared" si="38"/>
        <v>43072</v>
      </c>
      <c r="E445" s="59" t="str">
        <f t="shared" si="30"/>
        <v>Los Angeles Chargers</v>
      </c>
      <c r="F445" s="60">
        <f t="shared" si="31"/>
        <v>19</v>
      </c>
      <c r="G445" s="57" t="s">
        <v>39</v>
      </c>
      <c r="H445" s="59" t="str">
        <f t="shared" si="32"/>
        <v>Cleveland Browns</v>
      </c>
      <c r="I445" s="60">
        <f t="shared" si="33"/>
        <v>10</v>
      </c>
      <c r="J445" s="61">
        <f t="shared" si="34"/>
        <v>0.67013888888888884</v>
      </c>
      <c r="K445" t="str">
        <f t="shared" si="35"/>
        <v>13Los Angeles Chargers</v>
      </c>
    </row>
    <row r="446" spans="1:11" x14ac:dyDescent="0.25">
      <c r="A446" s="11" t="str">
        <f t="shared" si="29"/>
        <v>13Arizona Cardinals</v>
      </c>
      <c r="B446" s="57">
        <f t="shared" si="38"/>
        <v>13</v>
      </c>
      <c r="C446" s="57" t="str">
        <f t="shared" si="38"/>
        <v>Sun</v>
      </c>
      <c r="D446" s="58">
        <f t="shared" si="38"/>
        <v>43072</v>
      </c>
      <c r="E446" s="59" t="str">
        <f t="shared" si="30"/>
        <v>Arizona Cardinals</v>
      </c>
      <c r="F446" s="60">
        <f t="shared" si="31"/>
        <v>16</v>
      </c>
      <c r="G446" s="57" t="s">
        <v>39</v>
      </c>
      <c r="H446" s="59" t="str">
        <f t="shared" si="32"/>
        <v>Los Angeles Rams</v>
      </c>
      <c r="I446" s="60">
        <f t="shared" si="33"/>
        <v>32</v>
      </c>
      <c r="J446" s="61">
        <f t="shared" si="34"/>
        <v>0.68402777777777779</v>
      </c>
      <c r="K446" t="str">
        <f t="shared" si="35"/>
        <v>13Los Angeles Rams</v>
      </c>
    </row>
    <row r="447" spans="1:11" x14ac:dyDescent="0.25">
      <c r="A447" s="11" t="str">
        <f t="shared" si="29"/>
        <v>13Oakland Raiders</v>
      </c>
      <c r="B447" s="57">
        <f t="shared" si="38"/>
        <v>13</v>
      </c>
      <c r="C447" s="57" t="str">
        <f t="shared" si="38"/>
        <v>Sun</v>
      </c>
      <c r="D447" s="58">
        <f t="shared" si="38"/>
        <v>43072</v>
      </c>
      <c r="E447" s="59" t="str">
        <f t="shared" si="30"/>
        <v>Oakland Raiders</v>
      </c>
      <c r="F447" s="60">
        <f t="shared" si="31"/>
        <v>24</v>
      </c>
      <c r="G447" s="57" t="s">
        <v>39</v>
      </c>
      <c r="H447" s="59" t="str">
        <f t="shared" si="32"/>
        <v>New York Giants</v>
      </c>
      <c r="I447" s="60">
        <f t="shared" si="33"/>
        <v>17</v>
      </c>
      <c r="J447" s="61">
        <f t="shared" si="34"/>
        <v>0.68402777777777779</v>
      </c>
      <c r="K447" t="str">
        <f t="shared" si="35"/>
        <v>13Oakland Raiders</v>
      </c>
    </row>
    <row r="448" spans="1:11" x14ac:dyDescent="0.25">
      <c r="A448" s="11" t="str">
        <f t="shared" si="29"/>
        <v>13Seattle Seahawks</v>
      </c>
      <c r="B448" s="57">
        <f t="shared" si="38"/>
        <v>13</v>
      </c>
      <c r="C448" s="57" t="str">
        <f t="shared" si="38"/>
        <v>Sun</v>
      </c>
      <c r="D448" s="58">
        <f t="shared" si="38"/>
        <v>43072</v>
      </c>
      <c r="E448" s="59" t="str">
        <f t="shared" si="30"/>
        <v>Seattle Seahawks</v>
      </c>
      <c r="F448" s="60">
        <f t="shared" si="31"/>
        <v>24</v>
      </c>
      <c r="G448" s="57" t="s">
        <v>39</v>
      </c>
      <c r="H448" s="59" t="str">
        <f t="shared" si="32"/>
        <v>Philadelphia Eagles</v>
      </c>
      <c r="I448" s="60">
        <f t="shared" si="33"/>
        <v>10</v>
      </c>
      <c r="J448" s="61">
        <f t="shared" si="34"/>
        <v>0.85416666666666663</v>
      </c>
      <c r="K448" t="str">
        <f t="shared" si="35"/>
        <v>13Seattle Seahawks</v>
      </c>
    </row>
    <row r="449" spans="1:11" x14ac:dyDescent="0.25">
      <c r="A449" s="11" t="str">
        <f t="shared" si="29"/>
        <v>13Cincinnati Bengals</v>
      </c>
      <c r="B449" s="57">
        <f t="shared" si="38"/>
        <v>13</v>
      </c>
      <c r="C449" s="57" t="str">
        <f t="shared" si="38"/>
        <v>Mon</v>
      </c>
      <c r="D449" s="58">
        <f t="shared" si="38"/>
        <v>43073</v>
      </c>
      <c r="E449" s="59" t="str">
        <f t="shared" si="30"/>
        <v>Cincinnati Bengals</v>
      </c>
      <c r="F449" s="60">
        <f t="shared" si="31"/>
        <v>20</v>
      </c>
      <c r="G449" s="57" t="s">
        <v>39</v>
      </c>
      <c r="H449" s="59" t="str">
        <f t="shared" si="32"/>
        <v>Pittsburgh Steelers</v>
      </c>
      <c r="I449" s="60">
        <f t="shared" si="33"/>
        <v>23</v>
      </c>
      <c r="J449" s="61">
        <f t="shared" si="34"/>
        <v>0.85416666666666663</v>
      </c>
      <c r="K449" t="str">
        <f t="shared" si="35"/>
        <v>13Pittsburgh Steelers</v>
      </c>
    </row>
    <row r="450" spans="1:11" x14ac:dyDescent="0.25">
      <c r="A450" s="11" t="str">
        <f t="shared" ref="A450:A513" si="39">B450&amp;E450</f>
        <v>14Atlanta Falcons</v>
      </c>
      <c r="B450" s="57">
        <f t="shared" si="38"/>
        <v>14</v>
      </c>
      <c r="C450" s="57" t="str">
        <f t="shared" si="38"/>
        <v>Thu</v>
      </c>
      <c r="D450" s="58">
        <f t="shared" si="38"/>
        <v>43076</v>
      </c>
      <c r="E450" s="59" t="str">
        <f t="shared" ref="E450:E513" si="40">H194</f>
        <v>Atlanta Falcons</v>
      </c>
      <c r="F450" s="60">
        <f t="shared" ref="F450:F513" si="41">I194</f>
        <v>20</v>
      </c>
      <c r="G450" s="57" t="s">
        <v>39</v>
      </c>
      <c r="H450" s="59" t="str">
        <f t="shared" ref="H450:H513" si="42">E194</f>
        <v>New Orleans Saints</v>
      </c>
      <c r="I450" s="60">
        <f t="shared" ref="I450:I513" si="43">F194</f>
        <v>17</v>
      </c>
      <c r="J450" s="61">
        <f t="shared" ref="J450:J513" si="44">J194</f>
        <v>0.85069444444444442</v>
      </c>
      <c r="K450" t="str">
        <f t="shared" ref="K450:K513" si="45">IF(AND(F450=0,I450=0),"",IF(F450&gt;I450,B450&amp;E450,IF(F450&lt;I450,B450&amp;H450,"Tie")))</f>
        <v>14Atlanta Falcons</v>
      </c>
    </row>
    <row r="451" spans="1:11" x14ac:dyDescent="0.25">
      <c r="A451" s="11" t="str">
        <f t="shared" si="39"/>
        <v>14Buffalo Bills</v>
      </c>
      <c r="B451" s="57">
        <f t="shared" si="38"/>
        <v>14</v>
      </c>
      <c r="C451" s="57" t="str">
        <f t="shared" si="38"/>
        <v>Sun</v>
      </c>
      <c r="D451" s="58">
        <f t="shared" si="38"/>
        <v>43079</v>
      </c>
      <c r="E451" s="59" t="str">
        <f t="shared" si="40"/>
        <v>Buffalo Bills</v>
      </c>
      <c r="F451" s="60">
        <f t="shared" si="41"/>
        <v>13</v>
      </c>
      <c r="G451" s="57" t="s">
        <v>39</v>
      </c>
      <c r="H451" s="59" t="str">
        <f t="shared" si="42"/>
        <v>Indianapolis Colts</v>
      </c>
      <c r="I451" s="60">
        <f t="shared" si="43"/>
        <v>7</v>
      </c>
      <c r="J451" s="61">
        <f t="shared" si="44"/>
        <v>0.54166666666666663</v>
      </c>
      <c r="K451" t="str">
        <f t="shared" si="45"/>
        <v>14Buffalo Bills</v>
      </c>
    </row>
    <row r="452" spans="1:11" x14ac:dyDescent="0.25">
      <c r="A452" s="11" t="str">
        <f t="shared" si="39"/>
        <v>14Carolina Panthers</v>
      </c>
      <c r="B452" s="57">
        <f t="shared" si="38"/>
        <v>14</v>
      </c>
      <c r="C452" s="57" t="str">
        <f t="shared" si="38"/>
        <v>Sun</v>
      </c>
      <c r="D452" s="58">
        <f t="shared" si="38"/>
        <v>43079</v>
      </c>
      <c r="E452" s="59" t="str">
        <f t="shared" si="40"/>
        <v>Carolina Panthers</v>
      </c>
      <c r="F452" s="60">
        <f t="shared" si="41"/>
        <v>31</v>
      </c>
      <c r="G452" s="57" t="s">
        <v>39</v>
      </c>
      <c r="H452" s="59" t="str">
        <f t="shared" si="42"/>
        <v>Minnesota Vikings</v>
      </c>
      <c r="I452" s="60">
        <f t="shared" si="43"/>
        <v>24</v>
      </c>
      <c r="J452" s="61">
        <f t="shared" si="44"/>
        <v>0.54166666666666663</v>
      </c>
      <c r="K452" t="str">
        <f t="shared" si="45"/>
        <v>14Carolina Panthers</v>
      </c>
    </row>
    <row r="453" spans="1:11" x14ac:dyDescent="0.25">
      <c r="A453" s="11" t="str">
        <f t="shared" si="39"/>
        <v>14Cincinnati Bengals</v>
      </c>
      <c r="B453" s="57">
        <f t="shared" si="38"/>
        <v>14</v>
      </c>
      <c r="C453" s="57" t="str">
        <f t="shared" si="38"/>
        <v>Sun</v>
      </c>
      <c r="D453" s="58">
        <f t="shared" si="38"/>
        <v>43079</v>
      </c>
      <c r="E453" s="59" t="str">
        <f t="shared" si="40"/>
        <v>Cincinnati Bengals</v>
      </c>
      <c r="F453" s="60">
        <f t="shared" si="41"/>
        <v>7</v>
      </c>
      <c r="G453" s="57" t="s">
        <v>39</v>
      </c>
      <c r="H453" s="59" t="str">
        <f t="shared" si="42"/>
        <v>Chicago Bears</v>
      </c>
      <c r="I453" s="60">
        <f t="shared" si="43"/>
        <v>33</v>
      </c>
      <c r="J453" s="61">
        <f t="shared" si="44"/>
        <v>0.54166666666666663</v>
      </c>
      <c r="K453" t="str">
        <f t="shared" si="45"/>
        <v>14Chicago Bears</v>
      </c>
    </row>
    <row r="454" spans="1:11" x14ac:dyDescent="0.25">
      <c r="A454" s="11" t="str">
        <f t="shared" si="39"/>
        <v>14Cleveland Browns</v>
      </c>
      <c r="B454" s="57">
        <f t="shared" si="38"/>
        <v>14</v>
      </c>
      <c r="C454" s="57" t="str">
        <f t="shared" si="38"/>
        <v>Sun</v>
      </c>
      <c r="D454" s="58">
        <f t="shared" si="38"/>
        <v>43079</v>
      </c>
      <c r="E454" s="59" t="str">
        <f t="shared" si="40"/>
        <v>Cleveland Browns</v>
      </c>
      <c r="F454" s="60">
        <f t="shared" si="41"/>
        <v>21</v>
      </c>
      <c r="G454" s="57" t="s">
        <v>39</v>
      </c>
      <c r="H454" s="59" t="str">
        <f t="shared" si="42"/>
        <v>Green Bay Packers</v>
      </c>
      <c r="I454" s="60">
        <f t="shared" si="43"/>
        <v>27</v>
      </c>
      <c r="J454" s="61">
        <f t="shared" si="44"/>
        <v>0.54166666666666663</v>
      </c>
      <c r="K454" t="str">
        <f t="shared" si="45"/>
        <v>14Green Bay Packers</v>
      </c>
    </row>
    <row r="455" spans="1:11" x14ac:dyDescent="0.25">
      <c r="A455" s="11" t="str">
        <f t="shared" si="39"/>
        <v>14Houston Texans</v>
      </c>
      <c r="B455" s="57">
        <f t="shared" si="38"/>
        <v>14</v>
      </c>
      <c r="C455" s="57" t="str">
        <f t="shared" si="38"/>
        <v>Sun</v>
      </c>
      <c r="D455" s="58">
        <f t="shared" si="38"/>
        <v>43079</v>
      </c>
      <c r="E455" s="59" t="str">
        <f t="shared" si="40"/>
        <v>Houston Texans</v>
      </c>
      <c r="F455" s="60">
        <f t="shared" si="41"/>
        <v>16</v>
      </c>
      <c r="G455" s="57" t="s">
        <v>39</v>
      </c>
      <c r="H455" s="59" t="str">
        <f t="shared" si="42"/>
        <v>San Francisco 49ers</v>
      </c>
      <c r="I455" s="60">
        <f t="shared" si="43"/>
        <v>26</v>
      </c>
      <c r="J455" s="61">
        <f t="shared" si="44"/>
        <v>0.54166666666666663</v>
      </c>
      <c r="K455" t="str">
        <f t="shared" si="45"/>
        <v>14San Francisco 49ers</v>
      </c>
    </row>
    <row r="456" spans="1:11" x14ac:dyDescent="0.25">
      <c r="A456" s="11" t="str">
        <f t="shared" si="39"/>
        <v>14Jacksonville Jaguars</v>
      </c>
      <c r="B456" s="57">
        <f t="shared" si="38"/>
        <v>14</v>
      </c>
      <c r="C456" s="57" t="str">
        <f t="shared" si="38"/>
        <v>Sun</v>
      </c>
      <c r="D456" s="58">
        <f t="shared" si="38"/>
        <v>43079</v>
      </c>
      <c r="E456" s="59" t="str">
        <f t="shared" si="40"/>
        <v>Jacksonville Jaguars</v>
      </c>
      <c r="F456" s="60">
        <f t="shared" si="41"/>
        <v>30</v>
      </c>
      <c r="G456" s="57" t="s">
        <v>39</v>
      </c>
      <c r="H456" s="59" t="str">
        <f t="shared" si="42"/>
        <v>Seattle Seahawks</v>
      </c>
      <c r="I456" s="60">
        <f t="shared" si="43"/>
        <v>24</v>
      </c>
      <c r="J456" s="61">
        <f t="shared" si="44"/>
        <v>0.54166666666666663</v>
      </c>
      <c r="K456" t="str">
        <f t="shared" si="45"/>
        <v>14Jacksonville Jaguars</v>
      </c>
    </row>
    <row r="457" spans="1:11" x14ac:dyDescent="0.25">
      <c r="A457" s="11" t="str">
        <f t="shared" si="39"/>
        <v>14Kansas City Chiefs</v>
      </c>
      <c r="B457" s="57">
        <f t="shared" si="38"/>
        <v>14</v>
      </c>
      <c r="C457" s="57" t="str">
        <f t="shared" si="38"/>
        <v>Sun</v>
      </c>
      <c r="D457" s="58">
        <f t="shared" si="38"/>
        <v>43079</v>
      </c>
      <c r="E457" s="59" t="str">
        <f t="shared" si="40"/>
        <v>Kansas City Chiefs</v>
      </c>
      <c r="F457" s="60">
        <f t="shared" si="41"/>
        <v>26</v>
      </c>
      <c r="G457" s="57" t="s">
        <v>39</v>
      </c>
      <c r="H457" s="59" t="str">
        <f t="shared" si="42"/>
        <v>Oakland Raiders</v>
      </c>
      <c r="I457" s="60">
        <f t="shared" si="43"/>
        <v>15</v>
      </c>
      <c r="J457" s="61">
        <f t="shared" si="44"/>
        <v>0.54166666666666663</v>
      </c>
      <c r="K457" t="str">
        <f t="shared" si="45"/>
        <v>14Kansas City Chiefs</v>
      </c>
    </row>
    <row r="458" spans="1:11" x14ac:dyDescent="0.25">
      <c r="A458" s="11" t="str">
        <f t="shared" si="39"/>
        <v>14Tampa Bay Buccaneers</v>
      </c>
      <c r="B458" s="57">
        <f t="shared" ref="B458:D477" si="46">B202</f>
        <v>14</v>
      </c>
      <c r="C458" s="57" t="str">
        <f t="shared" si="46"/>
        <v>Sun</v>
      </c>
      <c r="D458" s="58">
        <f t="shared" si="46"/>
        <v>43079</v>
      </c>
      <c r="E458" s="59" t="str">
        <f t="shared" si="40"/>
        <v>Tampa Bay Buccaneers</v>
      </c>
      <c r="F458" s="60">
        <f t="shared" si="41"/>
        <v>21</v>
      </c>
      <c r="G458" s="57" t="s">
        <v>39</v>
      </c>
      <c r="H458" s="59" t="str">
        <f t="shared" si="42"/>
        <v>Detroit Lions</v>
      </c>
      <c r="I458" s="60">
        <f t="shared" si="43"/>
        <v>24</v>
      </c>
      <c r="J458" s="61">
        <f t="shared" si="44"/>
        <v>0.54166666666666663</v>
      </c>
      <c r="K458" t="str">
        <f t="shared" si="45"/>
        <v>14Detroit Lions</v>
      </c>
    </row>
    <row r="459" spans="1:11" x14ac:dyDescent="0.25">
      <c r="A459" s="11" t="str">
        <f t="shared" si="39"/>
        <v>14Arizona Cardinals</v>
      </c>
      <c r="B459" s="57">
        <f t="shared" si="46"/>
        <v>14</v>
      </c>
      <c r="C459" s="57" t="str">
        <f t="shared" si="46"/>
        <v>Sun</v>
      </c>
      <c r="D459" s="58">
        <f t="shared" si="46"/>
        <v>43079</v>
      </c>
      <c r="E459" s="59" t="str">
        <f t="shared" si="40"/>
        <v>Arizona Cardinals</v>
      </c>
      <c r="F459" s="60">
        <f t="shared" si="41"/>
        <v>12</v>
      </c>
      <c r="G459" s="57" t="s">
        <v>39</v>
      </c>
      <c r="H459" s="59" t="str">
        <f t="shared" si="42"/>
        <v>Tennessee Titans</v>
      </c>
      <c r="I459" s="60">
        <f t="shared" si="43"/>
        <v>7</v>
      </c>
      <c r="J459" s="61">
        <f t="shared" si="44"/>
        <v>0.67013888888888884</v>
      </c>
      <c r="K459" t="str">
        <f t="shared" si="45"/>
        <v>14Arizona Cardinals</v>
      </c>
    </row>
    <row r="460" spans="1:11" x14ac:dyDescent="0.25">
      <c r="A460" s="11" t="str">
        <f t="shared" si="39"/>
        <v>14Denver Broncos</v>
      </c>
      <c r="B460" s="57">
        <f t="shared" si="46"/>
        <v>14</v>
      </c>
      <c r="C460" s="57" t="str">
        <f t="shared" si="46"/>
        <v>Sun</v>
      </c>
      <c r="D460" s="58">
        <f t="shared" si="46"/>
        <v>43079</v>
      </c>
      <c r="E460" s="59" t="str">
        <f t="shared" si="40"/>
        <v>Denver Broncos</v>
      </c>
      <c r="F460" s="60">
        <f t="shared" si="41"/>
        <v>23</v>
      </c>
      <c r="G460" s="57" t="s">
        <v>39</v>
      </c>
      <c r="H460" s="59" t="str">
        <f t="shared" si="42"/>
        <v>New York Jets</v>
      </c>
      <c r="I460" s="60">
        <f t="shared" si="43"/>
        <v>0</v>
      </c>
      <c r="J460" s="61">
        <f t="shared" si="44"/>
        <v>0.67013888888888884</v>
      </c>
      <c r="K460" t="str">
        <f t="shared" si="45"/>
        <v>14Denver Broncos</v>
      </c>
    </row>
    <row r="461" spans="1:11" x14ac:dyDescent="0.25">
      <c r="A461" s="11" t="str">
        <f t="shared" si="39"/>
        <v>14Los Angeles Chargers</v>
      </c>
      <c r="B461" s="57">
        <f t="shared" si="46"/>
        <v>14</v>
      </c>
      <c r="C461" s="57" t="str">
        <f t="shared" si="46"/>
        <v>Sun</v>
      </c>
      <c r="D461" s="58">
        <f t="shared" si="46"/>
        <v>43079</v>
      </c>
      <c r="E461" s="59" t="str">
        <f t="shared" si="40"/>
        <v>Los Angeles Chargers</v>
      </c>
      <c r="F461" s="60">
        <f t="shared" si="41"/>
        <v>30</v>
      </c>
      <c r="G461" s="57" t="s">
        <v>39</v>
      </c>
      <c r="H461" s="59" t="str">
        <f t="shared" si="42"/>
        <v>Washington Redskins</v>
      </c>
      <c r="I461" s="60">
        <f t="shared" si="43"/>
        <v>13</v>
      </c>
      <c r="J461" s="61">
        <f t="shared" si="44"/>
        <v>0.67013888888888884</v>
      </c>
      <c r="K461" t="str">
        <f t="shared" si="45"/>
        <v>14Los Angeles Chargers</v>
      </c>
    </row>
    <row r="462" spans="1:11" x14ac:dyDescent="0.25">
      <c r="A462" s="11" t="str">
        <f t="shared" si="39"/>
        <v>14New York Giants</v>
      </c>
      <c r="B462" s="57">
        <f t="shared" si="46"/>
        <v>14</v>
      </c>
      <c r="C462" s="57" t="str">
        <f t="shared" si="46"/>
        <v>Sun</v>
      </c>
      <c r="D462" s="58">
        <f t="shared" si="46"/>
        <v>43079</v>
      </c>
      <c r="E462" s="59" t="str">
        <f t="shared" si="40"/>
        <v>New York Giants</v>
      </c>
      <c r="F462" s="60">
        <f t="shared" si="41"/>
        <v>10</v>
      </c>
      <c r="G462" s="57" t="s">
        <v>39</v>
      </c>
      <c r="H462" s="59" t="str">
        <f t="shared" si="42"/>
        <v>Dallas Cowboys</v>
      </c>
      <c r="I462" s="60">
        <f t="shared" si="43"/>
        <v>30</v>
      </c>
      <c r="J462" s="61">
        <f t="shared" si="44"/>
        <v>0.68402777777777779</v>
      </c>
      <c r="K462" t="str">
        <f t="shared" si="45"/>
        <v>14Dallas Cowboys</v>
      </c>
    </row>
    <row r="463" spans="1:11" x14ac:dyDescent="0.25">
      <c r="A463" s="11" t="str">
        <f t="shared" si="39"/>
        <v>14Los Angeles Rams</v>
      </c>
      <c r="B463" s="57">
        <f t="shared" si="46"/>
        <v>14</v>
      </c>
      <c r="C463" s="57" t="str">
        <f t="shared" si="46"/>
        <v>Sun</v>
      </c>
      <c r="D463" s="58">
        <f t="shared" si="46"/>
        <v>43079</v>
      </c>
      <c r="E463" s="59" t="str">
        <f t="shared" si="40"/>
        <v>Los Angeles Rams</v>
      </c>
      <c r="F463" s="60">
        <f t="shared" si="41"/>
        <v>35</v>
      </c>
      <c r="G463" s="57" t="s">
        <v>39</v>
      </c>
      <c r="H463" s="59" t="str">
        <f t="shared" si="42"/>
        <v>Philadelphia Eagles</v>
      </c>
      <c r="I463" s="60">
        <f t="shared" si="43"/>
        <v>43</v>
      </c>
      <c r="J463" s="61">
        <f t="shared" si="44"/>
        <v>0.68402777777777779</v>
      </c>
      <c r="K463" t="str">
        <f t="shared" si="45"/>
        <v>14Philadelphia Eagles</v>
      </c>
    </row>
    <row r="464" spans="1:11" x14ac:dyDescent="0.25">
      <c r="A464" s="11" t="str">
        <f t="shared" si="39"/>
        <v>14Pittsburgh Steelers</v>
      </c>
      <c r="B464" s="57">
        <f t="shared" si="46"/>
        <v>14</v>
      </c>
      <c r="C464" s="57" t="str">
        <f t="shared" si="46"/>
        <v>Sun</v>
      </c>
      <c r="D464" s="58">
        <f t="shared" si="46"/>
        <v>43079</v>
      </c>
      <c r="E464" s="59" t="str">
        <f t="shared" si="40"/>
        <v>Pittsburgh Steelers</v>
      </c>
      <c r="F464" s="60">
        <f t="shared" si="41"/>
        <v>39</v>
      </c>
      <c r="G464" s="57" t="s">
        <v>39</v>
      </c>
      <c r="H464" s="59" t="str">
        <f t="shared" si="42"/>
        <v>Baltimore Ravens</v>
      </c>
      <c r="I464" s="60">
        <f t="shared" si="43"/>
        <v>38</v>
      </c>
      <c r="J464" s="61">
        <f t="shared" si="44"/>
        <v>0.85416666666666663</v>
      </c>
      <c r="K464" t="str">
        <f t="shared" si="45"/>
        <v>14Pittsburgh Steelers</v>
      </c>
    </row>
    <row r="465" spans="1:11" x14ac:dyDescent="0.25">
      <c r="A465" s="11" t="str">
        <f t="shared" si="39"/>
        <v>14Miami Dolphins</v>
      </c>
      <c r="B465" s="57">
        <f t="shared" si="46"/>
        <v>14</v>
      </c>
      <c r="C465" s="57" t="str">
        <f t="shared" si="46"/>
        <v>Mon</v>
      </c>
      <c r="D465" s="58">
        <f t="shared" si="46"/>
        <v>43080</v>
      </c>
      <c r="E465" s="59" t="str">
        <f t="shared" si="40"/>
        <v>Miami Dolphins</v>
      </c>
      <c r="F465" s="60">
        <f t="shared" si="41"/>
        <v>27</v>
      </c>
      <c r="G465" s="57" t="s">
        <v>39</v>
      </c>
      <c r="H465" s="59" t="str">
        <f t="shared" si="42"/>
        <v>New England Patriots</v>
      </c>
      <c r="I465" s="60">
        <f t="shared" si="43"/>
        <v>20</v>
      </c>
      <c r="J465" s="61">
        <f t="shared" si="44"/>
        <v>0.85416666666666663</v>
      </c>
      <c r="K465" t="str">
        <f t="shared" si="45"/>
        <v>14Miami Dolphins</v>
      </c>
    </row>
    <row r="466" spans="1:11" x14ac:dyDescent="0.25">
      <c r="A466" s="11" t="str">
        <f t="shared" si="39"/>
        <v>15Indianapolis Colts</v>
      </c>
      <c r="B466" s="57">
        <f t="shared" si="46"/>
        <v>15</v>
      </c>
      <c r="C466" s="57" t="str">
        <f t="shared" si="46"/>
        <v>Thu</v>
      </c>
      <c r="D466" s="58">
        <f t="shared" si="46"/>
        <v>43083</v>
      </c>
      <c r="E466" s="59" t="str">
        <f t="shared" si="40"/>
        <v>Indianapolis Colts</v>
      </c>
      <c r="F466" s="60">
        <f t="shared" si="41"/>
        <v>13</v>
      </c>
      <c r="G466" s="57" t="s">
        <v>39</v>
      </c>
      <c r="H466" s="59" t="str">
        <f t="shared" si="42"/>
        <v>Denver Broncos</v>
      </c>
      <c r="I466" s="60">
        <f t="shared" si="43"/>
        <v>25</v>
      </c>
      <c r="J466" s="61">
        <f t="shared" si="44"/>
        <v>0.85069444444444442</v>
      </c>
      <c r="K466" t="str">
        <f t="shared" si="45"/>
        <v>15Denver Broncos</v>
      </c>
    </row>
    <row r="467" spans="1:11" x14ac:dyDescent="0.25">
      <c r="A467" s="11" t="str">
        <f t="shared" si="39"/>
        <v>15Detroit Lions</v>
      </c>
      <c r="B467" s="57">
        <f t="shared" si="46"/>
        <v>15</v>
      </c>
      <c r="C467" s="57" t="str">
        <f t="shared" si="46"/>
        <v>Sat</v>
      </c>
      <c r="D467" s="58">
        <f t="shared" si="46"/>
        <v>43085</v>
      </c>
      <c r="E467" s="59" t="str">
        <f t="shared" si="40"/>
        <v>Detroit Lions</v>
      </c>
      <c r="F467" s="60">
        <f t="shared" si="41"/>
        <v>20</v>
      </c>
      <c r="G467" s="57" t="s">
        <v>39</v>
      </c>
      <c r="H467" s="59" t="str">
        <f t="shared" si="42"/>
        <v>Chicago Bears</v>
      </c>
      <c r="I467" s="60">
        <f t="shared" si="43"/>
        <v>10</v>
      </c>
      <c r="J467" s="61">
        <f t="shared" si="44"/>
        <v>0.6875</v>
      </c>
      <c r="K467" t="str">
        <f t="shared" si="45"/>
        <v>15Detroit Lions</v>
      </c>
    </row>
    <row r="468" spans="1:11" x14ac:dyDescent="0.25">
      <c r="A468" s="11" t="str">
        <f t="shared" si="39"/>
        <v>15Kansas City Chiefs</v>
      </c>
      <c r="B468" s="57">
        <f t="shared" si="46"/>
        <v>15</v>
      </c>
      <c r="C468" s="57" t="str">
        <f t="shared" si="46"/>
        <v>Sat</v>
      </c>
      <c r="D468" s="58">
        <f t="shared" si="46"/>
        <v>43085</v>
      </c>
      <c r="E468" s="59" t="str">
        <f t="shared" si="40"/>
        <v>Kansas City Chiefs</v>
      </c>
      <c r="F468" s="60">
        <f t="shared" si="41"/>
        <v>30</v>
      </c>
      <c r="G468" s="57" t="s">
        <v>39</v>
      </c>
      <c r="H468" s="59" t="str">
        <f t="shared" si="42"/>
        <v>Los Angeles Chargers</v>
      </c>
      <c r="I468" s="60">
        <f t="shared" si="43"/>
        <v>13</v>
      </c>
      <c r="J468" s="61">
        <f t="shared" si="44"/>
        <v>0.85069444444444442</v>
      </c>
      <c r="K468" t="str">
        <f t="shared" si="45"/>
        <v>15Kansas City Chiefs</v>
      </c>
    </row>
    <row r="469" spans="1:11" x14ac:dyDescent="0.25">
      <c r="A469" s="11" t="str">
        <f t="shared" si="39"/>
        <v>15Buffalo Bills</v>
      </c>
      <c r="B469" s="57">
        <f t="shared" si="46"/>
        <v>15</v>
      </c>
      <c r="C469" s="57" t="str">
        <f t="shared" si="46"/>
        <v>Sun</v>
      </c>
      <c r="D469" s="58">
        <f t="shared" si="46"/>
        <v>43086</v>
      </c>
      <c r="E469" s="59" t="str">
        <f t="shared" si="40"/>
        <v>Buffalo Bills</v>
      </c>
      <c r="F469" s="60">
        <f t="shared" si="41"/>
        <v>24</v>
      </c>
      <c r="G469" s="57" t="s">
        <v>39</v>
      </c>
      <c r="H469" s="59" t="str">
        <f t="shared" si="42"/>
        <v>Miami Dolphins</v>
      </c>
      <c r="I469" s="60">
        <f t="shared" si="43"/>
        <v>16</v>
      </c>
      <c r="J469" s="61">
        <f t="shared" si="44"/>
        <v>0.54166666666666663</v>
      </c>
      <c r="K469" t="str">
        <f t="shared" si="45"/>
        <v>15Buffalo Bills</v>
      </c>
    </row>
    <row r="470" spans="1:11" x14ac:dyDescent="0.25">
      <c r="A470" s="11" t="str">
        <f t="shared" si="39"/>
        <v>15Carolina Panthers</v>
      </c>
      <c r="B470" s="57">
        <f t="shared" si="46"/>
        <v>15</v>
      </c>
      <c r="C470" s="57" t="str">
        <f t="shared" si="46"/>
        <v>Sun</v>
      </c>
      <c r="D470" s="58">
        <f t="shared" si="46"/>
        <v>43086</v>
      </c>
      <c r="E470" s="59" t="str">
        <f t="shared" si="40"/>
        <v>Carolina Panthers</v>
      </c>
      <c r="F470" s="60">
        <f t="shared" si="41"/>
        <v>31</v>
      </c>
      <c r="G470" s="57" t="s">
        <v>39</v>
      </c>
      <c r="H470" s="59" t="str">
        <f t="shared" si="42"/>
        <v>Green Bay Packers</v>
      </c>
      <c r="I470" s="60">
        <f t="shared" si="43"/>
        <v>24</v>
      </c>
      <c r="J470" s="61">
        <f t="shared" si="44"/>
        <v>0.54166666666666663</v>
      </c>
      <c r="K470" t="str">
        <f t="shared" si="45"/>
        <v>15Carolina Panthers</v>
      </c>
    </row>
    <row r="471" spans="1:11" x14ac:dyDescent="0.25">
      <c r="A471" s="11" t="str">
        <f t="shared" si="39"/>
        <v>15Cleveland Browns</v>
      </c>
      <c r="B471" s="57">
        <f t="shared" si="46"/>
        <v>15</v>
      </c>
      <c r="C471" s="57" t="str">
        <f t="shared" si="46"/>
        <v>Sun</v>
      </c>
      <c r="D471" s="58">
        <f t="shared" si="46"/>
        <v>43086</v>
      </c>
      <c r="E471" s="59" t="str">
        <f t="shared" si="40"/>
        <v>Cleveland Browns</v>
      </c>
      <c r="F471" s="60">
        <f t="shared" si="41"/>
        <v>10</v>
      </c>
      <c r="G471" s="57" t="s">
        <v>39</v>
      </c>
      <c r="H471" s="59" t="str">
        <f t="shared" si="42"/>
        <v>Baltimore Ravens</v>
      </c>
      <c r="I471" s="60">
        <f t="shared" si="43"/>
        <v>27</v>
      </c>
      <c r="J471" s="61">
        <f t="shared" si="44"/>
        <v>0.54166666666666663</v>
      </c>
      <c r="K471" t="str">
        <f t="shared" si="45"/>
        <v>15Baltimore Ravens</v>
      </c>
    </row>
    <row r="472" spans="1:11" x14ac:dyDescent="0.25">
      <c r="A472" s="11" t="str">
        <f t="shared" si="39"/>
        <v>15Jacksonville Jaguars</v>
      </c>
      <c r="B472" s="57">
        <f t="shared" si="46"/>
        <v>15</v>
      </c>
      <c r="C472" s="57" t="str">
        <f t="shared" si="46"/>
        <v>Sun</v>
      </c>
      <c r="D472" s="58">
        <f t="shared" si="46"/>
        <v>43086</v>
      </c>
      <c r="E472" s="59" t="str">
        <f t="shared" si="40"/>
        <v>Jacksonville Jaguars</v>
      </c>
      <c r="F472" s="60">
        <f t="shared" si="41"/>
        <v>45</v>
      </c>
      <c r="G472" s="57" t="s">
        <v>39</v>
      </c>
      <c r="H472" s="59" t="str">
        <f t="shared" si="42"/>
        <v>Houston Texans</v>
      </c>
      <c r="I472" s="60">
        <f t="shared" si="43"/>
        <v>7</v>
      </c>
      <c r="J472" s="61">
        <f t="shared" si="44"/>
        <v>0.54166666666666663</v>
      </c>
      <c r="K472" t="str">
        <f t="shared" si="45"/>
        <v>15Jacksonville Jaguars</v>
      </c>
    </row>
    <row r="473" spans="1:11" x14ac:dyDescent="0.25">
      <c r="A473" s="11" t="str">
        <f t="shared" si="39"/>
        <v>15Minnesota Vikings</v>
      </c>
      <c r="B473" s="57">
        <f t="shared" si="46"/>
        <v>15</v>
      </c>
      <c r="C473" s="57" t="str">
        <f t="shared" si="46"/>
        <v>Sun</v>
      </c>
      <c r="D473" s="58">
        <f t="shared" si="46"/>
        <v>43086</v>
      </c>
      <c r="E473" s="59" t="str">
        <f t="shared" si="40"/>
        <v>Minnesota Vikings</v>
      </c>
      <c r="F473" s="60">
        <f t="shared" si="41"/>
        <v>34</v>
      </c>
      <c r="G473" s="57" t="s">
        <v>39</v>
      </c>
      <c r="H473" s="59" t="str">
        <f t="shared" si="42"/>
        <v>Cincinnati Bengals</v>
      </c>
      <c r="I473" s="60">
        <f t="shared" si="43"/>
        <v>7</v>
      </c>
      <c r="J473" s="61">
        <f t="shared" si="44"/>
        <v>0.54166666666666663</v>
      </c>
      <c r="K473" t="str">
        <f t="shared" si="45"/>
        <v>15Minnesota Vikings</v>
      </c>
    </row>
    <row r="474" spans="1:11" x14ac:dyDescent="0.25">
      <c r="A474" s="11" t="str">
        <f t="shared" si="39"/>
        <v>15New Orleans Saints</v>
      </c>
      <c r="B474" s="57">
        <f t="shared" si="46"/>
        <v>15</v>
      </c>
      <c r="C474" s="57" t="str">
        <f t="shared" si="46"/>
        <v>Sun</v>
      </c>
      <c r="D474" s="58">
        <f t="shared" si="46"/>
        <v>43086</v>
      </c>
      <c r="E474" s="59" t="str">
        <f t="shared" si="40"/>
        <v>New Orleans Saints</v>
      </c>
      <c r="F474" s="60">
        <f t="shared" si="41"/>
        <v>31</v>
      </c>
      <c r="G474" s="57" t="s">
        <v>39</v>
      </c>
      <c r="H474" s="59" t="str">
        <f t="shared" si="42"/>
        <v>New York Jets</v>
      </c>
      <c r="I474" s="60">
        <f t="shared" si="43"/>
        <v>19</v>
      </c>
      <c r="J474" s="61">
        <f t="shared" si="44"/>
        <v>0.54166666666666663</v>
      </c>
      <c r="K474" t="str">
        <f t="shared" si="45"/>
        <v>15New Orleans Saints</v>
      </c>
    </row>
    <row r="475" spans="1:11" x14ac:dyDescent="0.25">
      <c r="A475" s="11" t="str">
        <f t="shared" si="39"/>
        <v>15New York Giants</v>
      </c>
      <c r="B475" s="57">
        <f t="shared" si="46"/>
        <v>15</v>
      </c>
      <c r="C475" s="57" t="str">
        <f t="shared" si="46"/>
        <v>Sun</v>
      </c>
      <c r="D475" s="58">
        <f t="shared" si="46"/>
        <v>43086</v>
      </c>
      <c r="E475" s="59" t="str">
        <f t="shared" si="40"/>
        <v>New York Giants</v>
      </c>
      <c r="F475" s="60">
        <f t="shared" si="41"/>
        <v>29</v>
      </c>
      <c r="G475" s="57" t="s">
        <v>39</v>
      </c>
      <c r="H475" s="59" t="str">
        <f t="shared" si="42"/>
        <v>Philadelphia Eagles</v>
      </c>
      <c r="I475" s="60">
        <f t="shared" si="43"/>
        <v>34</v>
      </c>
      <c r="J475" s="61">
        <f t="shared" si="44"/>
        <v>0.54166666666666663</v>
      </c>
      <c r="K475" t="str">
        <f t="shared" si="45"/>
        <v>15Philadelphia Eagles</v>
      </c>
    </row>
    <row r="476" spans="1:11" x14ac:dyDescent="0.25">
      <c r="A476" s="11" t="str">
        <f t="shared" si="39"/>
        <v>15Washington Redskins</v>
      </c>
      <c r="B476" s="57">
        <f t="shared" si="46"/>
        <v>15</v>
      </c>
      <c r="C476" s="57" t="str">
        <f t="shared" si="46"/>
        <v>Sun</v>
      </c>
      <c r="D476" s="58">
        <f t="shared" si="46"/>
        <v>43086</v>
      </c>
      <c r="E476" s="59" t="str">
        <f t="shared" si="40"/>
        <v>Washington Redskins</v>
      </c>
      <c r="F476" s="60">
        <f t="shared" si="41"/>
        <v>20</v>
      </c>
      <c r="G476" s="57" t="s">
        <v>39</v>
      </c>
      <c r="H476" s="59" t="str">
        <f t="shared" si="42"/>
        <v>Arizona Cardinals</v>
      </c>
      <c r="I476" s="60">
        <f t="shared" si="43"/>
        <v>15</v>
      </c>
      <c r="J476" s="61">
        <f t="shared" si="44"/>
        <v>0.54166666666666663</v>
      </c>
      <c r="K476" t="str">
        <f t="shared" si="45"/>
        <v>15Washington Redskins</v>
      </c>
    </row>
    <row r="477" spans="1:11" x14ac:dyDescent="0.25">
      <c r="A477" s="11" t="str">
        <f t="shared" si="39"/>
        <v>15Seattle Seahawks</v>
      </c>
      <c r="B477" s="57">
        <f t="shared" si="46"/>
        <v>15</v>
      </c>
      <c r="C477" s="57" t="str">
        <f t="shared" si="46"/>
        <v>Sun</v>
      </c>
      <c r="D477" s="58">
        <f t="shared" si="46"/>
        <v>43086</v>
      </c>
      <c r="E477" s="59" t="str">
        <f t="shared" si="40"/>
        <v>Seattle Seahawks</v>
      </c>
      <c r="F477" s="60">
        <f t="shared" si="41"/>
        <v>7</v>
      </c>
      <c r="G477" s="57" t="s">
        <v>39</v>
      </c>
      <c r="H477" s="59" t="str">
        <f t="shared" si="42"/>
        <v>Los Angeles Rams</v>
      </c>
      <c r="I477" s="60">
        <f t="shared" si="43"/>
        <v>42</v>
      </c>
      <c r="J477" s="61">
        <f t="shared" si="44"/>
        <v>0.67013888888888884</v>
      </c>
      <c r="K477" t="str">
        <f t="shared" si="45"/>
        <v>15Los Angeles Rams</v>
      </c>
    </row>
    <row r="478" spans="1:11" x14ac:dyDescent="0.25">
      <c r="A478" s="11" t="str">
        <f t="shared" si="39"/>
        <v>15Pittsburgh Steelers</v>
      </c>
      <c r="B478" s="57">
        <f t="shared" ref="B478:D497" si="47">B222</f>
        <v>15</v>
      </c>
      <c r="C478" s="57" t="str">
        <f t="shared" si="47"/>
        <v>Sun</v>
      </c>
      <c r="D478" s="58">
        <f t="shared" si="47"/>
        <v>43086</v>
      </c>
      <c r="E478" s="59" t="str">
        <f t="shared" si="40"/>
        <v>Pittsburgh Steelers</v>
      </c>
      <c r="F478" s="60">
        <f t="shared" si="41"/>
        <v>24</v>
      </c>
      <c r="G478" s="57" t="s">
        <v>39</v>
      </c>
      <c r="H478" s="59" t="str">
        <f t="shared" si="42"/>
        <v>New England Patriots</v>
      </c>
      <c r="I478" s="60">
        <f t="shared" si="43"/>
        <v>27</v>
      </c>
      <c r="J478" s="61">
        <f t="shared" si="44"/>
        <v>0.68402777777777779</v>
      </c>
      <c r="K478" t="str">
        <f t="shared" si="45"/>
        <v>15New England Patriots</v>
      </c>
    </row>
    <row r="479" spans="1:11" x14ac:dyDescent="0.25">
      <c r="A479" s="11" t="str">
        <f t="shared" si="39"/>
        <v>15San Francisco 49ers</v>
      </c>
      <c r="B479" s="57">
        <f t="shared" si="47"/>
        <v>15</v>
      </c>
      <c r="C479" s="57" t="str">
        <f t="shared" si="47"/>
        <v>Sun</v>
      </c>
      <c r="D479" s="58">
        <f t="shared" si="47"/>
        <v>43086</v>
      </c>
      <c r="E479" s="59" t="str">
        <f t="shared" si="40"/>
        <v>San Francisco 49ers</v>
      </c>
      <c r="F479" s="60">
        <f t="shared" si="41"/>
        <v>25</v>
      </c>
      <c r="G479" s="57" t="s">
        <v>39</v>
      </c>
      <c r="H479" s="59" t="str">
        <f t="shared" si="42"/>
        <v>Tennessee Titans</v>
      </c>
      <c r="I479" s="60">
        <f t="shared" si="43"/>
        <v>23</v>
      </c>
      <c r="J479" s="61">
        <f t="shared" si="44"/>
        <v>0.68402777777777779</v>
      </c>
      <c r="K479" t="str">
        <f t="shared" si="45"/>
        <v>15San Francisco 49ers</v>
      </c>
    </row>
    <row r="480" spans="1:11" x14ac:dyDescent="0.25">
      <c r="A480" s="11" t="str">
        <f t="shared" si="39"/>
        <v>15Oakland Raiders</v>
      </c>
      <c r="B480" s="57">
        <f t="shared" si="47"/>
        <v>15</v>
      </c>
      <c r="C480" s="57" t="str">
        <f t="shared" si="47"/>
        <v>Sun</v>
      </c>
      <c r="D480" s="58">
        <f t="shared" si="47"/>
        <v>43086</v>
      </c>
      <c r="E480" s="59" t="str">
        <f t="shared" si="40"/>
        <v>Oakland Raiders</v>
      </c>
      <c r="F480" s="60">
        <f t="shared" si="41"/>
        <v>17</v>
      </c>
      <c r="G480" s="57" t="s">
        <v>39</v>
      </c>
      <c r="H480" s="59" t="str">
        <f t="shared" si="42"/>
        <v>Dallas Cowboys</v>
      </c>
      <c r="I480" s="60">
        <f t="shared" si="43"/>
        <v>20</v>
      </c>
      <c r="J480" s="61">
        <f t="shared" si="44"/>
        <v>0.85416666666666663</v>
      </c>
      <c r="K480" t="str">
        <f t="shared" si="45"/>
        <v>15Dallas Cowboys</v>
      </c>
    </row>
    <row r="481" spans="1:11" x14ac:dyDescent="0.25">
      <c r="A481" s="11" t="str">
        <f t="shared" si="39"/>
        <v>15Tampa Bay Buccaneers</v>
      </c>
      <c r="B481" s="57">
        <f t="shared" si="47"/>
        <v>15</v>
      </c>
      <c r="C481" s="57" t="str">
        <f t="shared" si="47"/>
        <v>Mon</v>
      </c>
      <c r="D481" s="58">
        <f t="shared" si="47"/>
        <v>43087</v>
      </c>
      <c r="E481" s="59" t="str">
        <f t="shared" si="40"/>
        <v>Tampa Bay Buccaneers</v>
      </c>
      <c r="F481" s="60">
        <f t="shared" si="41"/>
        <v>21</v>
      </c>
      <c r="G481" s="57" t="s">
        <v>39</v>
      </c>
      <c r="H481" s="59" t="str">
        <f t="shared" si="42"/>
        <v>Atlanta Falcons</v>
      </c>
      <c r="I481" s="60">
        <f t="shared" si="43"/>
        <v>24</v>
      </c>
      <c r="J481" s="61">
        <f t="shared" si="44"/>
        <v>0.85416666666666663</v>
      </c>
      <c r="K481" t="str">
        <f t="shared" si="45"/>
        <v>15Atlanta Falcons</v>
      </c>
    </row>
    <row r="482" spans="1:11" x14ac:dyDescent="0.25">
      <c r="A482" s="11" t="str">
        <f t="shared" si="39"/>
        <v>16Baltimore Ravens</v>
      </c>
      <c r="B482" s="57">
        <f t="shared" si="47"/>
        <v>16</v>
      </c>
      <c r="C482" s="57" t="str">
        <f t="shared" si="47"/>
        <v>Sat</v>
      </c>
      <c r="D482" s="58">
        <f t="shared" si="47"/>
        <v>43092</v>
      </c>
      <c r="E482" s="59" t="str">
        <f t="shared" si="40"/>
        <v>Baltimore Ravens</v>
      </c>
      <c r="F482" s="60">
        <f t="shared" si="41"/>
        <v>23</v>
      </c>
      <c r="G482" s="57" t="s">
        <v>39</v>
      </c>
      <c r="H482" s="59" t="str">
        <f t="shared" si="42"/>
        <v>Indianapolis Colts</v>
      </c>
      <c r="I482" s="60">
        <f t="shared" si="43"/>
        <v>16</v>
      </c>
      <c r="J482" s="61">
        <f t="shared" si="44"/>
        <v>0.6875</v>
      </c>
      <c r="K482" t="str">
        <f t="shared" si="45"/>
        <v>16Baltimore Ravens</v>
      </c>
    </row>
    <row r="483" spans="1:11" x14ac:dyDescent="0.25">
      <c r="A483" s="11" t="str">
        <f t="shared" si="39"/>
        <v>16Green Bay Packers</v>
      </c>
      <c r="B483" s="57">
        <f t="shared" si="47"/>
        <v>16</v>
      </c>
      <c r="C483" s="57" t="str">
        <f t="shared" si="47"/>
        <v>Sat</v>
      </c>
      <c r="D483" s="58">
        <f t="shared" si="47"/>
        <v>43092</v>
      </c>
      <c r="E483" s="59" t="str">
        <f t="shared" si="40"/>
        <v>Green Bay Packers</v>
      </c>
      <c r="F483" s="60">
        <f t="shared" si="41"/>
        <v>0</v>
      </c>
      <c r="G483" s="57" t="s">
        <v>39</v>
      </c>
      <c r="H483" s="59" t="str">
        <f t="shared" si="42"/>
        <v>Minnesota Vikings</v>
      </c>
      <c r="I483" s="60">
        <f t="shared" si="43"/>
        <v>16</v>
      </c>
      <c r="J483" s="61">
        <f t="shared" si="44"/>
        <v>0.85416666666666663</v>
      </c>
      <c r="K483" t="str">
        <f t="shared" si="45"/>
        <v>16Minnesota Vikings</v>
      </c>
    </row>
    <row r="484" spans="1:11" x14ac:dyDescent="0.25">
      <c r="A484" s="11" t="str">
        <f t="shared" si="39"/>
        <v>16Carolina Panthers</v>
      </c>
      <c r="B484" s="57">
        <f t="shared" si="47"/>
        <v>16</v>
      </c>
      <c r="C484" s="57" t="str">
        <f t="shared" si="47"/>
        <v>Sun</v>
      </c>
      <c r="D484" s="58">
        <f t="shared" si="47"/>
        <v>43093</v>
      </c>
      <c r="E484" s="59" t="str">
        <f t="shared" si="40"/>
        <v>Carolina Panthers</v>
      </c>
      <c r="F484" s="60">
        <f t="shared" si="41"/>
        <v>22</v>
      </c>
      <c r="G484" s="57" t="s">
        <v>39</v>
      </c>
      <c r="H484" s="59" t="str">
        <f t="shared" si="42"/>
        <v>Tampa Bay Buccaneers</v>
      </c>
      <c r="I484" s="60">
        <f t="shared" si="43"/>
        <v>19</v>
      </c>
      <c r="J484" s="61">
        <f t="shared" si="44"/>
        <v>0.54166666666666663</v>
      </c>
      <c r="K484" t="str">
        <f t="shared" si="45"/>
        <v>16Carolina Panthers</v>
      </c>
    </row>
    <row r="485" spans="1:11" x14ac:dyDescent="0.25">
      <c r="A485" s="11" t="str">
        <f t="shared" si="39"/>
        <v>16Chicago Bears</v>
      </c>
      <c r="B485" s="57">
        <f t="shared" si="47"/>
        <v>16</v>
      </c>
      <c r="C485" s="57" t="str">
        <f t="shared" si="47"/>
        <v>Sun</v>
      </c>
      <c r="D485" s="58">
        <f t="shared" si="47"/>
        <v>43093</v>
      </c>
      <c r="E485" s="59" t="str">
        <f t="shared" si="40"/>
        <v>Chicago Bears</v>
      </c>
      <c r="F485" s="60">
        <f t="shared" si="41"/>
        <v>20</v>
      </c>
      <c r="G485" s="57" t="s">
        <v>39</v>
      </c>
      <c r="H485" s="59" t="str">
        <f t="shared" si="42"/>
        <v>Cleveland Browns</v>
      </c>
      <c r="I485" s="60">
        <f t="shared" si="43"/>
        <v>3</v>
      </c>
      <c r="J485" s="61">
        <f t="shared" si="44"/>
        <v>0.54166666666666663</v>
      </c>
      <c r="K485" t="str">
        <f t="shared" si="45"/>
        <v>16Chicago Bears</v>
      </c>
    </row>
    <row r="486" spans="1:11" x14ac:dyDescent="0.25">
      <c r="A486" s="11" t="str">
        <f t="shared" si="39"/>
        <v>16Cincinnati Bengals</v>
      </c>
      <c r="B486" s="57">
        <f t="shared" si="47"/>
        <v>16</v>
      </c>
      <c r="C486" s="57" t="str">
        <f t="shared" si="47"/>
        <v>Sun</v>
      </c>
      <c r="D486" s="58">
        <f t="shared" si="47"/>
        <v>43093</v>
      </c>
      <c r="E486" s="59" t="str">
        <f t="shared" si="40"/>
        <v>Cincinnati Bengals</v>
      </c>
      <c r="F486" s="60">
        <f t="shared" si="41"/>
        <v>26</v>
      </c>
      <c r="G486" s="57" t="s">
        <v>39</v>
      </c>
      <c r="H486" s="59" t="str">
        <f t="shared" si="42"/>
        <v>Detroit Lions</v>
      </c>
      <c r="I486" s="60">
        <f t="shared" si="43"/>
        <v>17</v>
      </c>
      <c r="J486" s="61">
        <f t="shared" si="44"/>
        <v>0.54166666666666663</v>
      </c>
      <c r="K486" t="str">
        <f t="shared" si="45"/>
        <v>16Cincinnati Bengals</v>
      </c>
    </row>
    <row r="487" spans="1:11" x14ac:dyDescent="0.25">
      <c r="A487" s="11" t="str">
        <f t="shared" si="39"/>
        <v>16Kansas City Chiefs</v>
      </c>
      <c r="B487" s="57">
        <f t="shared" si="47"/>
        <v>16</v>
      </c>
      <c r="C487" s="57" t="str">
        <f t="shared" si="47"/>
        <v>Sun</v>
      </c>
      <c r="D487" s="58">
        <f t="shared" si="47"/>
        <v>43093</v>
      </c>
      <c r="E487" s="59" t="str">
        <f t="shared" si="40"/>
        <v>Kansas City Chiefs</v>
      </c>
      <c r="F487" s="60">
        <f t="shared" si="41"/>
        <v>29</v>
      </c>
      <c r="G487" s="57" t="s">
        <v>39</v>
      </c>
      <c r="H487" s="59" t="str">
        <f t="shared" si="42"/>
        <v>Miami Dolphins</v>
      </c>
      <c r="I487" s="60">
        <f t="shared" si="43"/>
        <v>13</v>
      </c>
      <c r="J487" s="61">
        <f t="shared" si="44"/>
        <v>0.54166666666666663</v>
      </c>
      <c r="K487" t="str">
        <f t="shared" si="45"/>
        <v>16Kansas City Chiefs</v>
      </c>
    </row>
    <row r="488" spans="1:11" x14ac:dyDescent="0.25">
      <c r="A488" s="11" t="str">
        <f t="shared" si="39"/>
        <v>16New Orleans Saints</v>
      </c>
      <c r="B488" s="57">
        <f t="shared" si="47"/>
        <v>16</v>
      </c>
      <c r="C488" s="57" t="str">
        <f t="shared" si="47"/>
        <v>Sun</v>
      </c>
      <c r="D488" s="58">
        <f t="shared" si="47"/>
        <v>43093</v>
      </c>
      <c r="E488" s="59" t="str">
        <f t="shared" si="40"/>
        <v>New Orleans Saints</v>
      </c>
      <c r="F488" s="60">
        <f t="shared" si="41"/>
        <v>23</v>
      </c>
      <c r="G488" s="57" t="s">
        <v>39</v>
      </c>
      <c r="H488" s="59" t="str">
        <f t="shared" si="42"/>
        <v>Atlanta Falcons</v>
      </c>
      <c r="I488" s="60">
        <f t="shared" si="43"/>
        <v>13</v>
      </c>
      <c r="J488" s="61">
        <f t="shared" si="44"/>
        <v>0.54166666666666663</v>
      </c>
      <c r="K488" t="str">
        <f t="shared" si="45"/>
        <v>16New Orleans Saints</v>
      </c>
    </row>
    <row r="489" spans="1:11" x14ac:dyDescent="0.25">
      <c r="A489" s="11" t="str">
        <f t="shared" si="39"/>
        <v>16New England Patriots</v>
      </c>
      <c r="B489" s="57">
        <f t="shared" si="47"/>
        <v>16</v>
      </c>
      <c r="C489" s="57" t="str">
        <f t="shared" si="47"/>
        <v>Sun</v>
      </c>
      <c r="D489" s="58">
        <f t="shared" si="47"/>
        <v>43093</v>
      </c>
      <c r="E489" s="59" t="str">
        <f t="shared" si="40"/>
        <v>New England Patriots</v>
      </c>
      <c r="F489" s="60">
        <f t="shared" si="41"/>
        <v>37</v>
      </c>
      <c r="G489" s="57" t="s">
        <v>39</v>
      </c>
      <c r="H489" s="59" t="str">
        <f t="shared" si="42"/>
        <v>Buffalo Bills</v>
      </c>
      <c r="I489" s="60">
        <f t="shared" si="43"/>
        <v>16</v>
      </c>
      <c r="J489" s="61">
        <f t="shared" si="44"/>
        <v>0.54166666666666663</v>
      </c>
      <c r="K489" t="str">
        <f t="shared" si="45"/>
        <v>16New England Patriots</v>
      </c>
    </row>
    <row r="490" spans="1:11" x14ac:dyDescent="0.25">
      <c r="A490" s="11" t="str">
        <f t="shared" si="39"/>
        <v>16New York Jets</v>
      </c>
      <c r="B490" s="57">
        <f t="shared" si="47"/>
        <v>16</v>
      </c>
      <c r="C490" s="57" t="str">
        <f t="shared" si="47"/>
        <v>Sun</v>
      </c>
      <c r="D490" s="58">
        <f t="shared" si="47"/>
        <v>43093</v>
      </c>
      <c r="E490" s="59" t="str">
        <f t="shared" si="40"/>
        <v>New York Jets</v>
      </c>
      <c r="F490" s="60">
        <f t="shared" si="41"/>
        <v>7</v>
      </c>
      <c r="G490" s="57" t="s">
        <v>39</v>
      </c>
      <c r="H490" s="59" t="str">
        <f t="shared" si="42"/>
        <v>Los Angeles Chargers</v>
      </c>
      <c r="I490" s="60">
        <f t="shared" si="43"/>
        <v>14</v>
      </c>
      <c r="J490" s="61">
        <f t="shared" si="44"/>
        <v>0.54166666666666663</v>
      </c>
      <c r="K490" t="str">
        <f t="shared" si="45"/>
        <v>16Los Angeles Chargers</v>
      </c>
    </row>
    <row r="491" spans="1:11" x14ac:dyDescent="0.25">
      <c r="A491" s="11" t="str">
        <f t="shared" si="39"/>
        <v>16Tennessee Titans</v>
      </c>
      <c r="B491" s="57">
        <f t="shared" si="47"/>
        <v>16</v>
      </c>
      <c r="C491" s="57" t="str">
        <f t="shared" si="47"/>
        <v>Sun</v>
      </c>
      <c r="D491" s="58">
        <f t="shared" si="47"/>
        <v>43093</v>
      </c>
      <c r="E491" s="59" t="str">
        <f t="shared" si="40"/>
        <v>Tennessee Titans</v>
      </c>
      <c r="F491" s="60">
        <f t="shared" si="41"/>
        <v>23</v>
      </c>
      <c r="G491" s="57" t="s">
        <v>39</v>
      </c>
      <c r="H491" s="59" t="str">
        <f t="shared" si="42"/>
        <v>Los Angeles Rams</v>
      </c>
      <c r="I491" s="60">
        <f t="shared" si="43"/>
        <v>27</v>
      </c>
      <c r="J491" s="61">
        <f t="shared" si="44"/>
        <v>0.54166666666666663</v>
      </c>
      <c r="K491" t="str">
        <f t="shared" si="45"/>
        <v>16Los Angeles Rams</v>
      </c>
    </row>
    <row r="492" spans="1:11" x14ac:dyDescent="0.25">
      <c r="A492" s="11" t="str">
        <f t="shared" si="39"/>
        <v>16Washington Redskins</v>
      </c>
      <c r="B492" s="57">
        <f t="shared" si="47"/>
        <v>16</v>
      </c>
      <c r="C492" s="57" t="str">
        <f t="shared" si="47"/>
        <v>Sun</v>
      </c>
      <c r="D492" s="58">
        <f t="shared" si="47"/>
        <v>43093</v>
      </c>
      <c r="E492" s="59" t="str">
        <f t="shared" si="40"/>
        <v>Washington Redskins</v>
      </c>
      <c r="F492" s="60">
        <f t="shared" si="41"/>
        <v>27</v>
      </c>
      <c r="G492" s="57" t="s">
        <v>39</v>
      </c>
      <c r="H492" s="59" t="str">
        <f t="shared" si="42"/>
        <v>Denver Broncos</v>
      </c>
      <c r="I492" s="60">
        <f t="shared" si="43"/>
        <v>11</v>
      </c>
      <c r="J492" s="61">
        <f t="shared" si="44"/>
        <v>0.54166666666666663</v>
      </c>
      <c r="K492" t="str">
        <f t="shared" si="45"/>
        <v>16Washington Redskins</v>
      </c>
    </row>
    <row r="493" spans="1:11" x14ac:dyDescent="0.25">
      <c r="A493" s="11" t="str">
        <f t="shared" si="39"/>
        <v>16San Francisco 49ers</v>
      </c>
      <c r="B493" s="57">
        <f t="shared" si="47"/>
        <v>16</v>
      </c>
      <c r="C493" s="57" t="str">
        <f t="shared" si="47"/>
        <v>Sun</v>
      </c>
      <c r="D493" s="58">
        <f t="shared" si="47"/>
        <v>43093</v>
      </c>
      <c r="E493" s="59" t="str">
        <f t="shared" si="40"/>
        <v>San Francisco 49ers</v>
      </c>
      <c r="F493" s="60">
        <f t="shared" si="41"/>
        <v>44</v>
      </c>
      <c r="G493" s="57" t="s">
        <v>39</v>
      </c>
      <c r="H493" s="59" t="str">
        <f t="shared" si="42"/>
        <v>Jacksonville Jaguars</v>
      </c>
      <c r="I493" s="60">
        <f t="shared" si="43"/>
        <v>33</v>
      </c>
      <c r="J493" s="61">
        <f t="shared" si="44"/>
        <v>0.67013888888888884</v>
      </c>
      <c r="K493" t="str">
        <f t="shared" si="45"/>
        <v>16San Francisco 49ers</v>
      </c>
    </row>
    <row r="494" spans="1:11" x14ac:dyDescent="0.25">
      <c r="A494" s="11" t="str">
        <f t="shared" si="39"/>
        <v>16Arizona Cardinals</v>
      </c>
      <c r="B494" s="57">
        <f t="shared" si="47"/>
        <v>16</v>
      </c>
      <c r="C494" s="57" t="str">
        <f t="shared" si="47"/>
        <v>Sun</v>
      </c>
      <c r="D494" s="58">
        <f t="shared" si="47"/>
        <v>43093</v>
      </c>
      <c r="E494" s="59" t="str">
        <f t="shared" si="40"/>
        <v>Arizona Cardinals</v>
      </c>
      <c r="F494" s="60">
        <f t="shared" si="41"/>
        <v>23</v>
      </c>
      <c r="G494" s="57" t="s">
        <v>39</v>
      </c>
      <c r="H494" s="59" t="str">
        <f t="shared" si="42"/>
        <v>New York Giants</v>
      </c>
      <c r="I494" s="60">
        <f t="shared" si="43"/>
        <v>0</v>
      </c>
      <c r="J494" s="61">
        <f t="shared" si="44"/>
        <v>0.68402777777777779</v>
      </c>
      <c r="K494" t="str">
        <f t="shared" si="45"/>
        <v>16Arizona Cardinals</v>
      </c>
    </row>
    <row r="495" spans="1:11" x14ac:dyDescent="0.25">
      <c r="A495" s="11" t="str">
        <f t="shared" si="39"/>
        <v>16Dallas Cowboys</v>
      </c>
      <c r="B495" s="57">
        <f t="shared" si="47"/>
        <v>16</v>
      </c>
      <c r="C495" s="57" t="str">
        <f t="shared" si="47"/>
        <v>Sun</v>
      </c>
      <c r="D495" s="58">
        <f t="shared" si="47"/>
        <v>43093</v>
      </c>
      <c r="E495" s="59" t="str">
        <f t="shared" si="40"/>
        <v>Dallas Cowboys</v>
      </c>
      <c r="F495" s="60">
        <f t="shared" si="41"/>
        <v>12</v>
      </c>
      <c r="G495" s="57" t="s">
        <v>39</v>
      </c>
      <c r="H495" s="59" t="str">
        <f t="shared" si="42"/>
        <v>Seattle Seahawks</v>
      </c>
      <c r="I495" s="60">
        <f t="shared" si="43"/>
        <v>21</v>
      </c>
      <c r="J495" s="61">
        <f t="shared" si="44"/>
        <v>0.68402777777777779</v>
      </c>
      <c r="K495" t="str">
        <f t="shared" si="45"/>
        <v>16Seattle Seahawks</v>
      </c>
    </row>
    <row r="496" spans="1:11" x14ac:dyDescent="0.25">
      <c r="A496" s="11" t="str">
        <f t="shared" si="39"/>
        <v>16Houston Texans</v>
      </c>
      <c r="B496" s="57">
        <f t="shared" si="47"/>
        <v>16</v>
      </c>
      <c r="C496" s="57" t="str">
        <f t="shared" si="47"/>
        <v>Mon</v>
      </c>
      <c r="D496" s="58">
        <f t="shared" si="47"/>
        <v>43094</v>
      </c>
      <c r="E496" s="59" t="str">
        <f t="shared" si="40"/>
        <v>Houston Texans</v>
      </c>
      <c r="F496" s="60">
        <f t="shared" si="41"/>
        <v>6</v>
      </c>
      <c r="G496" s="57" t="s">
        <v>39</v>
      </c>
      <c r="H496" s="59" t="str">
        <f t="shared" si="42"/>
        <v>Pittsburgh Steelers</v>
      </c>
      <c r="I496" s="60">
        <f t="shared" si="43"/>
        <v>34</v>
      </c>
      <c r="J496" s="61">
        <f t="shared" si="44"/>
        <v>0.6875</v>
      </c>
      <c r="K496" t="str">
        <f t="shared" si="45"/>
        <v>16Pittsburgh Steelers</v>
      </c>
    </row>
    <row r="497" spans="1:11" x14ac:dyDescent="0.25">
      <c r="A497" s="11" t="str">
        <f t="shared" si="39"/>
        <v>16Philadelphia Eagles</v>
      </c>
      <c r="B497" s="57">
        <f t="shared" si="47"/>
        <v>16</v>
      </c>
      <c r="C497" s="57" t="str">
        <f t="shared" si="47"/>
        <v>Mon</v>
      </c>
      <c r="D497" s="58">
        <f t="shared" si="47"/>
        <v>43094</v>
      </c>
      <c r="E497" s="59" t="str">
        <f t="shared" si="40"/>
        <v>Philadelphia Eagles</v>
      </c>
      <c r="F497" s="60">
        <f t="shared" si="41"/>
        <v>19</v>
      </c>
      <c r="G497" s="57" t="s">
        <v>39</v>
      </c>
      <c r="H497" s="59" t="str">
        <f t="shared" si="42"/>
        <v>Oakland Raiders</v>
      </c>
      <c r="I497" s="60">
        <f t="shared" si="43"/>
        <v>10</v>
      </c>
      <c r="J497" s="61">
        <f t="shared" si="44"/>
        <v>0.85416666666666663</v>
      </c>
      <c r="K497" t="str">
        <f t="shared" si="45"/>
        <v>16Philadelphia Eagles</v>
      </c>
    </row>
    <row r="498" spans="1:11" x14ac:dyDescent="0.25">
      <c r="A498" s="11" t="str">
        <f t="shared" si="39"/>
        <v>17Atlanta Falcons</v>
      </c>
      <c r="B498" s="57">
        <f t="shared" ref="B498:D513" si="48">B242</f>
        <v>17</v>
      </c>
      <c r="C498" s="57" t="str">
        <f t="shared" si="48"/>
        <v>Sun</v>
      </c>
      <c r="D498" s="58">
        <f t="shared" si="48"/>
        <v>43100</v>
      </c>
      <c r="E498" s="59" t="str">
        <f t="shared" si="40"/>
        <v>Atlanta Falcons</v>
      </c>
      <c r="F498" s="60">
        <f t="shared" si="41"/>
        <v>0</v>
      </c>
      <c r="G498" s="57" t="s">
        <v>39</v>
      </c>
      <c r="H498" s="59" t="str">
        <f t="shared" si="42"/>
        <v>Carolina Panthers</v>
      </c>
      <c r="I498" s="60">
        <f t="shared" si="43"/>
        <v>0</v>
      </c>
      <c r="J498" s="61">
        <f t="shared" si="44"/>
        <v>0.54166666666666663</v>
      </c>
      <c r="K498" t="str">
        <f t="shared" si="45"/>
        <v/>
      </c>
    </row>
    <row r="499" spans="1:11" x14ac:dyDescent="0.25">
      <c r="A499" s="11" t="str">
        <f t="shared" si="39"/>
        <v>17Indianapolis Colts</v>
      </c>
      <c r="B499" s="57">
        <f t="shared" si="48"/>
        <v>17</v>
      </c>
      <c r="C499" s="57" t="str">
        <f t="shared" si="48"/>
        <v>Sun</v>
      </c>
      <c r="D499" s="58">
        <f t="shared" si="48"/>
        <v>43100</v>
      </c>
      <c r="E499" s="59" t="str">
        <f t="shared" si="40"/>
        <v>Indianapolis Colts</v>
      </c>
      <c r="F499" s="60">
        <f t="shared" si="41"/>
        <v>0</v>
      </c>
      <c r="G499" s="57" t="s">
        <v>39</v>
      </c>
      <c r="H499" s="59" t="str">
        <f t="shared" si="42"/>
        <v>Houston Texans</v>
      </c>
      <c r="I499" s="60">
        <f t="shared" si="43"/>
        <v>0</v>
      </c>
      <c r="J499" s="61">
        <f t="shared" si="44"/>
        <v>0.54166666666666663</v>
      </c>
      <c r="K499" t="str">
        <f t="shared" si="45"/>
        <v/>
      </c>
    </row>
    <row r="500" spans="1:11" x14ac:dyDescent="0.25">
      <c r="A500" s="11" t="str">
        <f t="shared" si="39"/>
        <v>17Detroit Lions</v>
      </c>
      <c r="B500" s="57">
        <f t="shared" si="48"/>
        <v>17</v>
      </c>
      <c r="C500" s="57" t="str">
        <f t="shared" si="48"/>
        <v>Sun</v>
      </c>
      <c r="D500" s="58">
        <f t="shared" si="48"/>
        <v>43100</v>
      </c>
      <c r="E500" s="59" t="str">
        <f t="shared" si="40"/>
        <v>Detroit Lions</v>
      </c>
      <c r="F500" s="60">
        <f t="shared" si="41"/>
        <v>0</v>
      </c>
      <c r="G500" s="57" t="s">
        <v>39</v>
      </c>
      <c r="H500" s="59" t="str">
        <f t="shared" si="42"/>
        <v>Green Bay Packers</v>
      </c>
      <c r="I500" s="60">
        <f t="shared" si="43"/>
        <v>0</v>
      </c>
      <c r="J500" s="61">
        <f t="shared" si="44"/>
        <v>0.54166666666666663</v>
      </c>
      <c r="K500" t="str">
        <f t="shared" si="45"/>
        <v/>
      </c>
    </row>
    <row r="501" spans="1:11" x14ac:dyDescent="0.25">
      <c r="A501" s="11" t="str">
        <f t="shared" si="39"/>
        <v>17Miami Dolphins</v>
      </c>
      <c r="B501" s="57">
        <f t="shared" si="48"/>
        <v>17</v>
      </c>
      <c r="C501" s="57" t="str">
        <f t="shared" si="48"/>
        <v>Sun</v>
      </c>
      <c r="D501" s="58">
        <f t="shared" si="48"/>
        <v>43100</v>
      </c>
      <c r="E501" s="59" t="str">
        <f t="shared" si="40"/>
        <v>Miami Dolphins</v>
      </c>
      <c r="F501" s="60">
        <f t="shared" si="41"/>
        <v>0</v>
      </c>
      <c r="G501" s="57" t="s">
        <v>39</v>
      </c>
      <c r="H501" s="59" t="str">
        <f t="shared" si="42"/>
        <v>Buffalo Bills</v>
      </c>
      <c r="I501" s="60">
        <f t="shared" si="43"/>
        <v>0</v>
      </c>
      <c r="J501" s="61">
        <f t="shared" si="44"/>
        <v>0.54166666666666663</v>
      </c>
      <c r="K501" t="str">
        <f t="shared" si="45"/>
        <v/>
      </c>
    </row>
    <row r="502" spans="1:11" x14ac:dyDescent="0.25">
      <c r="A502" s="11" t="str">
        <f t="shared" si="39"/>
        <v>17Minnesota Vikings</v>
      </c>
      <c r="B502" s="57">
        <f t="shared" si="48"/>
        <v>17</v>
      </c>
      <c r="C502" s="57" t="str">
        <f t="shared" si="48"/>
        <v>Sun</v>
      </c>
      <c r="D502" s="58">
        <f t="shared" si="48"/>
        <v>43100</v>
      </c>
      <c r="E502" s="59" t="str">
        <f t="shared" si="40"/>
        <v>Minnesota Vikings</v>
      </c>
      <c r="F502" s="60">
        <f t="shared" si="41"/>
        <v>0</v>
      </c>
      <c r="G502" s="57" t="s">
        <v>39</v>
      </c>
      <c r="H502" s="59" t="str">
        <f t="shared" si="42"/>
        <v>Chicago Bears</v>
      </c>
      <c r="I502" s="60">
        <f t="shared" si="43"/>
        <v>0</v>
      </c>
      <c r="J502" s="61">
        <f t="shared" si="44"/>
        <v>0.54166666666666663</v>
      </c>
      <c r="K502" t="str">
        <f t="shared" si="45"/>
        <v/>
      </c>
    </row>
    <row r="503" spans="1:11" x14ac:dyDescent="0.25">
      <c r="A503" s="11" t="str">
        <f t="shared" si="39"/>
        <v>17New England Patriots</v>
      </c>
      <c r="B503" s="57">
        <f t="shared" si="48"/>
        <v>17</v>
      </c>
      <c r="C503" s="57" t="str">
        <f t="shared" si="48"/>
        <v>Sun</v>
      </c>
      <c r="D503" s="58">
        <f t="shared" si="48"/>
        <v>43100</v>
      </c>
      <c r="E503" s="59" t="str">
        <f t="shared" si="40"/>
        <v>New England Patriots</v>
      </c>
      <c r="F503" s="60">
        <f t="shared" si="41"/>
        <v>0</v>
      </c>
      <c r="G503" s="57" t="s">
        <v>39</v>
      </c>
      <c r="H503" s="59" t="str">
        <f t="shared" si="42"/>
        <v>New York Jets</v>
      </c>
      <c r="I503" s="60">
        <f t="shared" si="43"/>
        <v>0</v>
      </c>
      <c r="J503" s="61">
        <f t="shared" si="44"/>
        <v>0.54166666666666663</v>
      </c>
      <c r="K503" t="str">
        <f t="shared" si="45"/>
        <v/>
      </c>
    </row>
    <row r="504" spans="1:11" x14ac:dyDescent="0.25">
      <c r="A504" s="11" t="str">
        <f t="shared" si="39"/>
        <v>17New York Giants</v>
      </c>
      <c r="B504" s="57">
        <f t="shared" si="48"/>
        <v>17</v>
      </c>
      <c r="C504" s="57" t="str">
        <f t="shared" si="48"/>
        <v>Sun</v>
      </c>
      <c r="D504" s="58">
        <f t="shared" si="48"/>
        <v>43100</v>
      </c>
      <c r="E504" s="59" t="str">
        <f t="shared" si="40"/>
        <v>New York Giants</v>
      </c>
      <c r="F504" s="60">
        <f t="shared" si="41"/>
        <v>0</v>
      </c>
      <c r="G504" s="57" t="s">
        <v>39</v>
      </c>
      <c r="H504" s="59" t="str">
        <f t="shared" si="42"/>
        <v>Washington Redskins</v>
      </c>
      <c r="I504" s="60">
        <f t="shared" si="43"/>
        <v>0</v>
      </c>
      <c r="J504" s="61">
        <f t="shared" si="44"/>
        <v>0.54166666666666663</v>
      </c>
      <c r="K504" t="str">
        <f t="shared" si="45"/>
        <v/>
      </c>
    </row>
    <row r="505" spans="1:11" x14ac:dyDescent="0.25">
      <c r="A505" s="11" t="str">
        <f t="shared" si="39"/>
        <v>17Tennessee Titans</v>
      </c>
      <c r="B505" s="57">
        <f t="shared" si="48"/>
        <v>17</v>
      </c>
      <c r="C505" s="57" t="str">
        <f t="shared" si="48"/>
        <v>Sun</v>
      </c>
      <c r="D505" s="58">
        <f t="shared" si="48"/>
        <v>43100</v>
      </c>
      <c r="E505" s="59" t="str">
        <f t="shared" si="40"/>
        <v>Tennessee Titans</v>
      </c>
      <c r="F505" s="60">
        <f t="shared" si="41"/>
        <v>0</v>
      </c>
      <c r="G505" s="57" t="s">
        <v>39</v>
      </c>
      <c r="H505" s="59" t="str">
        <f t="shared" si="42"/>
        <v>Jacksonville Jaguars</v>
      </c>
      <c r="I505" s="60">
        <f t="shared" si="43"/>
        <v>0</v>
      </c>
      <c r="J505" s="61">
        <f t="shared" si="44"/>
        <v>0.54166666666666663</v>
      </c>
      <c r="K505" t="str">
        <f t="shared" si="45"/>
        <v/>
      </c>
    </row>
    <row r="506" spans="1:11" x14ac:dyDescent="0.25">
      <c r="A506" s="11" t="str">
        <f t="shared" si="39"/>
        <v>17Philadelphia Eagles</v>
      </c>
      <c r="B506" s="57">
        <f t="shared" si="48"/>
        <v>17</v>
      </c>
      <c r="C506" s="57" t="str">
        <f t="shared" si="48"/>
        <v>Sun</v>
      </c>
      <c r="D506" s="58">
        <f t="shared" si="48"/>
        <v>43100</v>
      </c>
      <c r="E506" s="59" t="str">
        <f t="shared" si="40"/>
        <v>Philadelphia Eagles</v>
      </c>
      <c r="F506" s="60">
        <f t="shared" si="41"/>
        <v>0</v>
      </c>
      <c r="G506" s="57" t="s">
        <v>39</v>
      </c>
      <c r="H506" s="59" t="str">
        <f t="shared" si="42"/>
        <v>Dallas Cowboys</v>
      </c>
      <c r="I506" s="60">
        <f t="shared" si="43"/>
        <v>0</v>
      </c>
      <c r="J506" s="61">
        <f t="shared" si="44"/>
        <v>0.54166666666666663</v>
      </c>
      <c r="K506" t="str">
        <f t="shared" si="45"/>
        <v/>
      </c>
    </row>
    <row r="507" spans="1:11" x14ac:dyDescent="0.25">
      <c r="A507" s="11" t="str">
        <f t="shared" si="39"/>
        <v>17Pittsburgh Steelers</v>
      </c>
      <c r="B507" s="57">
        <f t="shared" si="48"/>
        <v>17</v>
      </c>
      <c r="C507" s="57" t="str">
        <f t="shared" si="48"/>
        <v>Sun</v>
      </c>
      <c r="D507" s="58">
        <f t="shared" si="48"/>
        <v>43100</v>
      </c>
      <c r="E507" s="59" t="str">
        <f t="shared" si="40"/>
        <v>Pittsburgh Steelers</v>
      </c>
      <c r="F507" s="60">
        <f t="shared" si="41"/>
        <v>0</v>
      </c>
      <c r="G507" s="57" t="s">
        <v>39</v>
      </c>
      <c r="H507" s="59" t="str">
        <f t="shared" si="42"/>
        <v>Cleveland Browns</v>
      </c>
      <c r="I507" s="60">
        <f t="shared" si="43"/>
        <v>0</v>
      </c>
      <c r="J507" s="61">
        <f t="shared" si="44"/>
        <v>0.54166666666666663</v>
      </c>
      <c r="K507" t="str">
        <f t="shared" si="45"/>
        <v/>
      </c>
    </row>
    <row r="508" spans="1:11" x14ac:dyDescent="0.25">
      <c r="A508" s="11" t="str">
        <f t="shared" si="39"/>
        <v>17Baltimore Ravens</v>
      </c>
      <c r="B508" s="57">
        <f t="shared" si="48"/>
        <v>17</v>
      </c>
      <c r="C508" s="57" t="str">
        <f t="shared" si="48"/>
        <v>Sun</v>
      </c>
      <c r="D508" s="58">
        <f t="shared" si="48"/>
        <v>43100</v>
      </c>
      <c r="E508" s="59" t="str">
        <f t="shared" si="40"/>
        <v>Baltimore Ravens</v>
      </c>
      <c r="F508" s="60">
        <f t="shared" si="41"/>
        <v>0</v>
      </c>
      <c r="G508" s="57" t="s">
        <v>39</v>
      </c>
      <c r="H508" s="59" t="str">
        <f t="shared" si="42"/>
        <v>Cincinnati Bengals</v>
      </c>
      <c r="I508" s="60">
        <f t="shared" si="43"/>
        <v>0</v>
      </c>
      <c r="J508" s="61">
        <f t="shared" si="44"/>
        <v>0.54166666666666663</v>
      </c>
      <c r="K508" t="str">
        <f t="shared" si="45"/>
        <v/>
      </c>
    </row>
    <row r="509" spans="1:11" x14ac:dyDescent="0.25">
      <c r="A509" s="11" t="str">
        <f t="shared" si="39"/>
        <v>17Tampa Bay Buccaneers</v>
      </c>
      <c r="B509" s="57">
        <f t="shared" si="48"/>
        <v>17</v>
      </c>
      <c r="C509" s="57" t="str">
        <f t="shared" si="48"/>
        <v>Sun</v>
      </c>
      <c r="D509" s="58">
        <f t="shared" si="48"/>
        <v>43100</v>
      </c>
      <c r="E509" s="59" t="str">
        <f t="shared" si="40"/>
        <v>Tampa Bay Buccaneers</v>
      </c>
      <c r="F509" s="60">
        <f t="shared" si="41"/>
        <v>0</v>
      </c>
      <c r="G509" s="57" t="s">
        <v>39</v>
      </c>
      <c r="H509" s="59" t="str">
        <f t="shared" si="42"/>
        <v>New Orleans Saints</v>
      </c>
      <c r="I509" s="60">
        <f t="shared" si="43"/>
        <v>0</v>
      </c>
      <c r="J509" s="61">
        <f t="shared" si="44"/>
        <v>0.54166666666666663</v>
      </c>
      <c r="K509" t="str">
        <f t="shared" si="45"/>
        <v/>
      </c>
    </row>
    <row r="510" spans="1:11" x14ac:dyDescent="0.25">
      <c r="A510" s="11" t="str">
        <f t="shared" si="39"/>
        <v>17Denver Broncos</v>
      </c>
      <c r="B510" s="57">
        <f t="shared" si="48"/>
        <v>17</v>
      </c>
      <c r="C510" s="57" t="str">
        <f t="shared" si="48"/>
        <v>Sun</v>
      </c>
      <c r="D510" s="58">
        <f t="shared" si="48"/>
        <v>43100</v>
      </c>
      <c r="E510" s="59" t="str">
        <f t="shared" si="40"/>
        <v>Denver Broncos</v>
      </c>
      <c r="F510" s="60">
        <f t="shared" si="41"/>
        <v>0</v>
      </c>
      <c r="G510" s="57" t="s">
        <v>39</v>
      </c>
      <c r="H510" s="59" t="str">
        <f t="shared" si="42"/>
        <v>Kansas City Chiefs</v>
      </c>
      <c r="I510" s="60">
        <f t="shared" si="43"/>
        <v>0</v>
      </c>
      <c r="J510" s="61">
        <f t="shared" si="44"/>
        <v>0.68402777777777779</v>
      </c>
      <c r="K510" t="str">
        <f t="shared" si="45"/>
        <v/>
      </c>
    </row>
    <row r="511" spans="1:11" x14ac:dyDescent="0.25">
      <c r="A511" s="11" t="str">
        <f t="shared" si="39"/>
        <v>17Los Angeles Rams</v>
      </c>
      <c r="B511" s="57">
        <f t="shared" si="48"/>
        <v>17</v>
      </c>
      <c r="C511" s="57" t="str">
        <f t="shared" si="48"/>
        <v>Sun</v>
      </c>
      <c r="D511" s="58">
        <f t="shared" si="48"/>
        <v>43100</v>
      </c>
      <c r="E511" s="59" t="str">
        <f t="shared" si="40"/>
        <v>Los Angeles Rams</v>
      </c>
      <c r="F511" s="60">
        <f t="shared" si="41"/>
        <v>0</v>
      </c>
      <c r="G511" s="57" t="s">
        <v>39</v>
      </c>
      <c r="H511" s="59" t="str">
        <f t="shared" si="42"/>
        <v>San Francisco 49ers</v>
      </c>
      <c r="I511" s="60">
        <f t="shared" si="43"/>
        <v>0</v>
      </c>
      <c r="J511" s="61">
        <f t="shared" si="44"/>
        <v>0.68402777777777779</v>
      </c>
      <c r="K511" t="str">
        <f t="shared" si="45"/>
        <v/>
      </c>
    </row>
    <row r="512" spans="1:11" x14ac:dyDescent="0.25">
      <c r="A512" s="11" t="str">
        <f t="shared" si="39"/>
        <v>17Los Angeles Chargers</v>
      </c>
      <c r="B512" s="57">
        <f t="shared" si="48"/>
        <v>17</v>
      </c>
      <c r="C512" s="57" t="str">
        <f t="shared" si="48"/>
        <v>Sun</v>
      </c>
      <c r="D512" s="58">
        <f t="shared" si="48"/>
        <v>43100</v>
      </c>
      <c r="E512" s="59" t="str">
        <f t="shared" si="40"/>
        <v>Los Angeles Chargers</v>
      </c>
      <c r="F512" s="60">
        <f t="shared" si="41"/>
        <v>0</v>
      </c>
      <c r="G512" s="57" t="s">
        <v>39</v>
      </c>
      <c r="H512" s="59" t="str">
        <f t="shared" si="42"/>
        <v>Oakland Raiders</v>
      </c>
      <c r="I512" s="60">
        <f t="shared" si="43"/>
        <v>0</v>
      </c>
      <c r="J512" s="61">
        <f t="shared" si="44"/>
        <v>0.68402777777777779</v>
      </c>
      <c r="K512" t="str">
        <f t="shared" si="45"/>
        <v/>
      </c>
    </row>
    <row r="513" spans="1:11" x14ac:dyDescent="0.25">
      <c r="A513" s="11" t="str">
        <f t="shared" si="39"/>
        <v>17Seattle Seahawks</v>
      </c>
      <c r="B513" s="57">
        <f t="shared" si="48"/>
        <v>17</v>
      </c>
      <c r="C513" s="57" t="str">
        <f t="shared" si="48"/>
        <v>Sun</v>
      </c>
      <c r="D513" s="58">
        <f t="shared" si="48"/>
        <v>43100</v>
      </c>
      <c r="E513" s="59" t="str">
        <f t="shared" si="40"/>
        <v>Seattle Seahawks</v>
      </c>
      <c r="F513" s="60">
        <f t="shared" si="41"/>
        <v>0</v>
      </c>
      <c r="G513" s="57" t="s">
        <v>39</v>
      </c>
      <c r="H513" s="59" t="str">
        <f t="shared" si="42"/>
        <v>Arizona Cardinals</v>
      </c>
      <c r="I513" s="60">
        <f t="shared" si="43"/>
        <v>0</v>
      </c>
      <c r="J513" s="61">
        <f t="shared" si="44"/>
        <v>0.68402777777777779</v>
      </c>
      <c r="K513" t="str">
        <f t="shared" si="45"/>
        <v/>
      </c>
    </row>
  </sheetData>
  <autoFilter ref="A1:K513" xr:uid="{00000000-0009-0000-0000-000005000000}"/>
  <sortState ref="A2:K257">
    <sortCondition ref="B2:B25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S33"/>
  <sheetViews>
    <sheetView showGridLines="0" zoomScaleNormal="100" workbookViewId="0">
      <pane ySplit="1" topLeftCell="A2" activePane="bottomLeft" state="frozen"/>
      <selection pane="bottomLeft" activeCell="B1" sqref="B1"/>
    </sheetView>
  </sheetViews>
  <sheetFormatPr defaultRowHeight="15" x14ac:dyDescent="0.25"/>
  <cols>
    <col min="1" max="1" width="8.7109375" style="5" customWidth="1"/>
    <col min="2" max="2" width="22.42578125" bestFit="1" customWidth="1"/>
    <col min="3" max="3" width="11.42578125" customWidth="1"/>
    <col min="4" max="4" width="13" customWidth="1"/>
    <col min="5" max="9" width="9.140625" style="5"/>
    <col min="10" max="10" width="11.140625" style="5" customWidth="1"/>
    <col min="11" max="11" width="9.140625" style="5"/>
    <col min="12" max="12" width="12.28515625" style="36" customWidth="1"/>
    <col min="13" max="13" width="13.140625" style="36" customWidth="1"/>
    <col min="14" max="16" width="9.140625" style="36"/>
    <col min="17" max="17" width="9.140625" style="5"/>
  </cols>
  <sheetData>
    <row r="1" spans="1:19" ht="42.75" x14ac:dyDescent="0.25">
      <c r="A1" s="28" t="s">
        <v>62</v>
      </c>
      <c r="B1" s="3" t="s">
        <v>40</v>
      </c>
      <c r="C1" s="39" t="s">
        <v>72</v>
      </c>
      <c r="D1" s="39" t="s">
        <v>73</v>
      </c>
      <c r="E1" s="3" t="s">
        <v>52</v>
      </c>
      <c r="F1" s="3" t="s">
        <v>53</v>
      </c>
      <c r="G1" s="3" t="s">
        <v>56</v>
      </c>
      <c r="H1" s="3" t="s">
        <v>48</v>
      </c>
      <c r="I1" s="3" t="s">
        <v>85</v>
      </c>
      <c r="J1" s="3" t="s">
        <v>86</v>
      </c>
      <c r="K1" s="3" t="s">
        <v>84</v>
      </c>
      <c r="L1" s="35" t="s">
        <v>78</v>
      </c>
      <c r="M1" s="35" t="s">
        <v>79</v>
      </c>
      <c r="N1" s="35" t="s">
        <v>49</v>
      </c>
      <c r="O1" s="35" t="s">
        <v>50</v>
      </c>
      <c r="P1" s="35" t="s">
        <v>51</v>
      </c>
      <c r="Q1" s="3" t="s">
        <v>88</v>
      </c>
    </row>
    <row r="2" spans="1:19" x14ac:dyDescent="0.25">
      <c r="A2" s="5">
        <v>2016</v>
      </c>
      <c r="B2" t="s">
        <v>14</v>
      </c>
      <c r="C2" s="40">
        <f t="shared" ref="C2:C33" si="0">IFERROR(I2/SUM(E2:F2),0)</f>
        <v>25.866666666666667</v>
      </c>
      <c r="D2" s="40">
        <f t="shared" ref="D2:D33" si="1">IFERROR(J2/SUM(E2:F2),0)</f>
        <v>21</v>
      </c>
      <c r="E2" s="11">
        <f>VLOOKUP($B2,'ProRef Stats'!$A:$M,2,FALSE)</f>
        <v>9</v>
      </c>
      <c r="F2" s="11">
        <f>VLOOKUP($B2,'ProRef Stats'!$A:$M,3,FALSE)</f>
        <v>6</v>
      </c>
      <c r="G2" s="29">
        <f t="shared" ref="G2:G33" si="2">IFERROR(K2/SUM(E2:F2),0)</f>
        <v>4.8666666666666663</v>
      </c>
      <c r="H2" s="31">
        <f>VLOOKUP($B2,'ProRef Stats'!$A:$M,5,FALSE)</f>
        <v>0.6</v>
      </c>
      <c r="I2" s="32">
        <f>VLOOKUP($B2,'ProRef Stats'!$A:$M,6,FALSE)</f>
        <v>388</v>
      </c>
      <c r="J2" s="34">
        <f>VLOOKUP($B2,'ProRef Stats'!$A:$M,7,FALSE)</f>
        <v>315</v>
      </c>
      <c r="K2" s="33">
        <f>VLOOKUP($B2,'ProRef Stats'!$A:$M,8,FALSE)</f>
        <v>73</v>
      </c>
      <c r="L2" s="33">
        <f>VLOOKUP($B2,'ProRef Stats'!$A:$M,9,FALSE)</f>
        <v>4.9000000000000004</v>
      </c>
      <c r="M2" s="33">
        <f>VLOOKUP($B2,'ProRef Stats'!$A:$M,10,FALSE)</f>
        <v>-1</v>
      </c>
      <c r="N2" s="33">
        <f>VLOOKUP($B2,'ProRef Stats'!$A:$M,11,FALSE)</f>
        <v>3.8</v>
      </c>
      <c r="O2" s="33">
        <f>VLOOKUP($B2,'ProRef Stats'!$A:$M,12,FALSE)</f>
        <v>3.6</v>
      </c>
      <c r="P2" s="33">
        <f>VLOOKUP($B2,'ProRef Stats'!$A:$M,13,FALSE)</f>
        <v>0.3</v>
      </c>
      <c r="Q2" s="11">
        <f>VLOOKUP($B2,'ProRef Stats'!$A:$M,4,FALSE)</f>
        <v>0</v>
      </c>
      <c r="R2" s="5"/>
      <c r="S2" s="5"/>
    </row>
    <row r="3" spans="1:19" x14ac:dyDescent="0.25">
      <c r="A3" s="5">
        <v>2016</v>
      </c>
      <c r="B3" t="s">
        <v>28</v>
      </c>
      <c r="C3" s="40">
        <f t="shared" si="0"/>
        <v>23.533333333333335</v>
      </c>
      <c r="D3" s="40">
        <f t="shared" si="1"/>
        <v>20.333333333333332</v>
      </c>
      <c r="E3" s="11">
        <f>VLOOKUP($B3,'ProRef Stats'!$A:$M,2,FALSE)</f>
        <v>11</v>
      </c>
      <c r="F3" s="11">
        <f>VLOOKUP($B3,'ProRef Stats'!$A:$M,3,FALSE)</f>
        <v>4</v>
      </c>
      <c r="G3" s="29">
        <f t="shared" si="2"/>
        <v>3.2</v>
      </c>
      <c r="H3" s="31">
        <f>VLOOKUP($B3,'ProRef Stats'!$A:$M,5,FALSE)</f>
        <v>0.73299999999999998</v>
      </c>
      <c r="I3" s="32">
        <f>VLOOKUP($B3,'ProRef Stats'!$A:$M,6,FALSE)</f>
        <v>353</v>
      </c>
      <c r="J3" s="34">
        <f>VLOOKUP($B3,'ProRef Stats'!$A:$M,7,FALSE)</f>
        <v>305</v>
      </c>
      <c r="K3" s="33">
        <f>VLOOKUP($B3,'ProRef Stats'!$A:$M,8,FALSE)</f>
        <v>48</v>
      </c>
      <c r="L3" s="33">
        <f>VLOOKUP($B3,'ProRef Stats'!$A:$M,9,FALSE)</f>
        <v>3.2</v>
      </c>
      <c r="M3" s="33">
        <f>VLOOKUP($B3,'ProRef Stats'!$A:$M,10,FALSE)</f>
        <v>1.7</v>
      </c>
      <c r="N3" s="33">
        <f>VLOOKUP($B3,'ProRef Stats'!$A:$M,11,FALSE)</f>
        <v>4.9000000000000004</v>
      </c>
      <c r="O3" s="33">
        <f>VLOOKUP($B3,'ProRef Stats'!$A:$M,12,FALSE)</f>
        <v>2</v>
      </c>
      <c r="P3" s="33">
        <f>VLOOKUP($B3,'ProRef Stats'!$A:$M,13,FALSE)</f>
        <v>2.9</v>
      </c>
      <c r="Q3" s="11">
        <f>VLOOKUP($B3,'ProRef Stats'!$A:$M,4,FALSE)</f>
        <v>0</v>
      </c>
      <c r="R3" s="5"/>
      <c r="S3" s="5"/>
    </row>
    <row r="4" spans="1:19" x14ac:dyDescent="0.25">
      <c r="A4" s="5">
        <v>2016</v>
      </c>
      <c r="B4" t="s">
        <v>20</v>
      </c>
      <c r="C4" s="40">
        <f t="shared" si="0"/>
        <v>30.466666666666665</v>
      </c>
      <c r="D4" s="40">
        <f t="shared" si="1"/>
        <v>19.266666666666666</v>
      </c>
      <c r="E4" s="11">
        <f>VLOOKUP($B4,'ProRef Stats'!$A:$M,2,FALSE)</f>
        <v>13</v>
      </c>
      <c r="F4" s="11">
        <f>VLOOKUP($B4,'ProRef Stats'!$A:$M,3,FALSE)</f>
        <v>2</v>
      </c>
      <c r="G4" s="29">
        <f t="shared" si="2"/>
        <v>11.2</v>
      </c>
      <c r="H4" s="31">
        <f>VLOOKUP($B4,'ProRef Stats'!$A:$M,5,FALSE)</f>
        <v>0.86699999999999999</v>
      </c>
      <c r="I4" s="32">
        <f>VLOOKUP($B4,'ProRef Stats'!$A:$M,6,FALSE)</f>
        <v>457</v>
      </c>
      <c r="J4" s="34">
        <f>VLOOKUP($B4,'ProRef Stats'!$A:$M,7,FALSE)</f>
        <v>289</v>
      </c>
      <c r="K4" s="33">
        <f>VLOOKUP($B4,'ProRef Stats'!$A:$M,8,FALSE)</f>
        <v>168</v>
      </c>
      <c r="L4" s="33">
        <f>VLOOKUP($B4,'ProRef Stats'!$A:$M,9,FALSE)</f>
        <v>11.2</v>
      </c>
      <c r="M4" s="33">
        <f>VLOOKUP($B4,'ProRef Stats'!$A:$M,10,FALSE)</f>
        <v>-0.8</v>
      </c>
      <c r="N4" s="33">
        <f>VLOOKUP($B4,'ProRef Stats'!$A:$M,11,FALSE)</f>
        <v>10.4</v>
      </c>
      <c r="O4" s="33">
        <f>VLOOKUP($B4,'ProRef Stats'!$A:$M,12,FALSE)</f>
        <v>8.8000000000000007</v>
      </c>
      <c r="P4" s="33">
        <f>VLOOKUP($B4,'ProRef Stats'!$A:$M,13,FALSE)</f>
        <v>1.7</v>
      </c>
      <c r="Q4" s="11">
        <f>VLOOKUP($B4,'ProRef Stats'!$A:$M,4,FALSE)</f>
        <v>0</v>
      </c>
      <c r="R4" s="5"/>
      <c r="S4" s="5"/>
    </row>
    <row r="5" spans="1:19" x14ac:dyDescent="0.25">
      <c r="A5" s="5">
        <v>2016</v>
      </c>
      <c r="B5" t="s">
        <v>4</v>
      </c>
      <c r="C5" s="40">
        <f t="shared" si="0"/>
        <v>20.6</v>
      </c>
      <c r="D5" s="40">
        <f t="shared" si="1"/>
        <v>23.266666666666666</v>
      </c>
      <c r="E5" s="11">
        <f>VLOOKUP($B5,'ProRef Stats'!$A:$M,2,FALSE)</f>
        <v>7</v>
      </c>
      <c r="F5" s="11">
        <f>VLOOKUP($B5,'ProRef Stats'!$A:$M,3,FALSE)</f>
        <v>8</v>
      </c>
      <c r="G5" s="29">
        <f t="shared" si="2"/>
        <v>-2.6666666666666665</v>
      </c>
      <c r="H5" s="31">
        <f>VLOOKUP($B5,'ProRef Stats'!$A:$M,5,FALSE)</f>
        <v>0.46700000000000003</v>
      </c>
      <c r="I5" s="32">
        <f>VLOOKUP($B5,'ProRef Stats'!$A:$M,6,FALSE)</f>
        <v>309</v>
      </c>
      <c r="J5" s="34">
        <f>VLOOKUP($B5,'ProRef Stats'!$A:$M,7,FALSE)</f>
        <v>349</v>
      </c>
      <c r="K5" s="33">
        <f>VLOOKUP($B5,'ProRef Stats'!$A:$M,8,FALSE)</f>
        <v>-40</v>
      </c>
      <c r="L5" s="33">
        <f>VLOOKUP($B5,'ProRef Stats'!$A:$M,9,FALSE)</f>
        <v>-2.7</v>
      </c>
      <c r="M5" s="33">
        <f>VLOOKUP($B5,'ProRef Stats'!$A:$M,10,FALSE)</f>
        <v>1.8</v>
      </c>
      <c r="N5" s="33">
        <f>VLOOKUP($B5,'ProRef Stats'!$A:$M,11,FALSE)</f>
        <v>-0.9</v>
      </c>
      <c r="O5" s="33">
        <f>VLOOKUP($B5,'ProRef Stats'!$A:$M,12,FALSE)</f>
        <v>0.4</v>
      </c>
      <c r="P5" s="33">
        <f>VLOOKUP($B5,'ProRef Stats'!$A:$M,13,FALSE)</f>
        <v>-1.3</v>
      </c>
      <c r="Q5" s="11">
        <f>VLOOKUP($B5,'ProRef Stats'!$A:$M,4,FALSE)</f>
        <v>0</v>
      </c>
      <c r="R5" s="5"/>
      <c r="S5" s="5"/>
    </row>
    <row r="6" spans="1:19" x14ac:dyDescent="0.25">
      <c r="A6" s="5">
        <v>2016</v>
      </c>
      <c r="B6" t="s">
        <v>8</v>
      </c>
      <c r="C6" s="40">
        <f t="shared" si="0"/>
        <v>22.066666666666666</v>
      </c>
      <c r="D6" s="40">
        <f t="shared" si="1"/>
        <v>20.333333333333332</v>
      </c>
      <c r="E6" s="11">
        <f>VLOOKUP($B6,'ProRef Stats'!$A:$M,2,FALSE)</f>
        <v>9</v>
      </c>
      <c r="F6" s="11">
        <f>VLOOKUP($B6,'ProRef Stats'!$A:$M,3,FALSE)</f>
        <v>6</v>
      </c>
      <c r="G6" s="29">
        <f t="shared" si="2"/>
        <v>1.7333333333333334</v>
      </c>
      <c r="H6" s="31">
        <f>VLOOKUP($B6,'ProRef Stats'!$A:$M,5,FALSE)</f>
        <v>0.6</v>
      </c>
      <c r="I6" s="32">
        <f>VLOOKUP($B6,'ProRef Stats'!$A:$M,6,FALSE)</f>
        <v>331</v>
      </c>
      <c r="J6" s="34">
        <f>VLOOKUP($B6,'ProRef Stats'!$A:$M,7,FALSE)</f>
        <v>305</v>
      </c>
      <c r="K6" s="33">
        <f>VLOOKUP($B6,'ProRef Stats'!$A:$M,8,FALSE)</f>
        <v>26</v>
      </c>
      <c r="L6" s="33">
        <f>VLOOKUP($B6,'ProRef Stats'!$A:$M,9,FALSE)</f>
        <v>1.7</v>
      </c>
      <c r="M6" s="33">
        <f>VLOOKUP($B6,'ProRef Stats'!$A:$M,10,FALSE)</f>
        <v>1.9</v>
      </c>
      <c r="N6" s="33">
        <f>VLOOKUP($B6,'ProRef Stats'!$A:$M,11,FALSE)</f>
        <v>3.6</v>
      </c>
      <c r="O6" s="33">
        <f>VLOOKUP($B6,'ProRef Stats'!$A:$M,12,FALSE)</f>
        <v>0.9</v>
      </c>
      <c r="P6" s="33">
        <f>VLOOKUP($B6,'ProRef Stats'!$A:$M,13,FALSE)</f>
        <v>2.7</v>
      </c>
      <c r="Q6" s="11">
        <f>VLOOKUP($B6,'ProRef Stats'!$A:$M,4,FALSE)</f>
        <v>0</v>
      </c>
      <c r="R6" s="5"/>
      <c r="S6" s="5"/>
    </row>
    <row r="7" spans="1:19" x14ac:dyDescent="0.25">
      <c r="A7" s="5">
        <v>2016</v>
      </c>
      <c r="B7" t="s">
        <v>31</v>
      </c>
      <c r="C7" s="40">
        <f t="shared" si="0"/>
        <v>17.666666666666668</v>
      </c>
      <c r="D7" s="40">
        <f t="shared" si="1"/>
        <v>23.666666666666668</v>
      </c>
      <c r="E7" s="11">
        <f>VLOOKUP($B7,'ProRef Stats'!$A:$M,2,FALSE)</f>
        <v>5</v>
      </c>
      <c r="F7" s="11">
        <f>VLOOKUP($B7,'ProRef Stats'!$A:$M,3,FALSE)</f>
        <v>10</v>
      </c>
      <c r="G7" s="29">
        <f t="shared" si="2"/>
        <v>-6</v>
      </c>
      <c r="H7" s="31">
        <f>VLOOKUP($B7,'ProRef Stats'!$A:$M,5,FALSE)</f>
        <v>0.33300000000000002</v>
      </c>
      <c r="I7" s="32">
        <f>VLOOKUP($B7,'ProRef Stats'!$A:$M,6,FALSE)</f>
        <v>265</v>
      </c>
      <c r="J7" s="34">
        <f>VLOOKUP($B7,'ProRef Stats'!$A:$M,7,FALSE)</f>
        <v>355</v>
      </c>
      <c r="K7" s="33">
        <f>VLOOKUP($B7,'ProRef Stats'!$A:$M,8,FALSE)</f>
        <v>-90</v>
      </c>
      <c r="L7" s="33">
        <f>VLOOKUP($B7,'ProRef Stats'!$A:$M,9,FALSE)</f>
        <v>-6</v>
      </c>
      <c r="M7" s="33">
        <f>VLOOKUP($B7,'ProRef Stats'!$A:$M,10,FALSE)</f>
        <v>-1.1000000000000001</v>
      </c>
      <c r="N7" s="33">
        <f>VLOOKUP($B7,'ProRef Stats'!$A:$M,11,FALSE)</f>
        <v>-7.1</v>
      </c>
      <c r="O7" s="33">
        <f>VLOOKUP($B7,'ProRef Stats'!$A:$M,12,FALSE)</f>
        <v>-4.5</v>
      </c>
      <c r="P7" s="33">
        <f>VLOOKUP($B7,'ProRef Stats'!$A:$M,13,FALSE)</f>
        <v>-2.7</v>
      </c>
      <c r="Q7" s="11">
        <f>VLOOKUP($B7,'ProRef Stats'!$A:$M,4,FALSE)</f>
        <v>0</v>
      </c>
      <c r="R7" s="5"/>
      <c r="S7" s="5"/>
    </row>
    <row r="8" spans="1:19" x14ac:dyDescent="0.25">
      <c r="A8" s="5">
        <v>2016</v>
      </c>
      <c r="B8" t="s">
        <v>9</v>
      </c>
      <c r="C8" s="40">
        <f t="shared" si="0"/>
        <v>18.666666666666668</v>
      </c>
      <c r="D8" s="40">
        <f t="shared" si="1"/>
        <v>22.866666666666667</v>
      </c>
      <c r="E8" s="11">
        <f>VLOOKUP($B8,'ProRef Stats'!$A:$M,2,FALSE)</f>
        <v>8</v>
      </c>
      <c r="F8" s="11">
        <f>VLOOKUP($B8,'ProRef Stats'!$A:$M,3,FALSE)</f>
        <v>7</v>
      </c>
      <c r="G8" s="29">
        <f t="shared" si="2"/>
        <v>-4.2</v>
      </c>
      <c r="H8" s="31">
        <f>VLOOKUP($B8,'ProRef Stats'!$A:$M,5,FALSE)</f>
        <v>0.53300000000000003</v>
      </c>
      <c r="I8" s="32">
        <f>VLOOKUP($B8,'ProRef Stats'!$A:$M,6,FALSE)</f>
        <v>280</v>
      </c>
      <c r="J8" s="34">
        <f>VLOOKUP($B8,'ProRef Stats'!$A:$M,7,FALSE)</f>
        <v>343</v>
      </c>
      <c r="K8" s="33">
        <f>VLOOKUP($B8,'ProRef Stats'!$A:$M,8,FALSE)</f>
        <v>-63</v>
      </c>
      <c r="L8" s="33">
        <f>VLOOKUP($B8,'ProRef Stats'!$A:$M,9,FALSE)</f>
        <v>-4.2</v>
      </c>
      <c r="M8" s="33">
        <f>VLOOKUP($B8,'ProRef Stats'!$A:$M,10,FALSE)</f>
        <v>-0.3</v>
      </c>
      <c r="N8" s="33">
        <f>VLOOKUP($B8,'ProRef Stats'!$A:$M,11,FALSE)</f>
        <v>-4.5</v>
      </c>
      <c r="O8" s="33">
        <f>VLOOKUP($B8,'ProRef Stats'!$A:$M,12,FALSE)</f>
        <v>-3.3</v>
      </c>
      <c r="P8" s="33">
        <f>VLOOKUP($B8,'ProRef Stats'!$A:$M,13,FALSE)</f>
        <v>-1.2</v>
      </c>
      <c r="Q8" s="11">
        <f>VLOOKUP($B8,'ProRef Stats'!$A:$M,4,FALSE)</f>
        <v>0</v>
      </c>
      <c r="R8" s="5"/>
      <c r="S8" s="5"/>
    </row>
    <row r="9" spans="1:19" x14ac:dyDescent="0.25">
      <c r="A9" s="5">
        <v>2016</v>
      </c>
      <c r="B9" t="s">
        <v>22</v>
      </c>
      <c r="C9" s="40">
        <f t="shared" si="0"/>
        <v>25.2</v>
      </c>
      <c r="D9" s="40">
        <f t="shared" si="1"/>
        <v>18.933333333333334</v>
      </c>
      <c r="E9" s="11">
        <f>VLOOKUP($B9,'ProRef Stats'!$A:$M,2,FALSE)</f>
        <v>12</v>
      </c>
      <c r="F9" s="11">
        <f>VLOOKUP($B9,'ProRef Stats'!$A:$M,3,FALSE)</f>
        <v>3</v>
      </c>
      <c r="G9" s="29">
        <f t="shared" si="2"/>
        <v>6.2666666666666666</v>
      </c>
      <c r="H9" s="31">
        <f>VLOOKUP($B9,'ProRef Stats'!$A:$M,5,FALSE)</f>
        <v>0.8</v>
      </c>
      <c r="I9" s="32">
        <f>VLOOKUP($B9,'ProRef Stats'!$A:$M,6,FALSE)</f>
        <v>378</v>
      </c>
      <c r="J9" s="34">
        <f>VLOOKUP($B9,'ProRef Stats'!$A:$M,7,FALSE)</f>
        <v>284</v>
      </c>
      <c r="K9" s="33">
        <f>VLOOKUP($B9,'ProRef Stats'!$A:$M,8,FALSE)</f>
        <v>94</v>
      </c>
      <c r="L9" s="33">
        <f>VLOOKUP($B9,'ProRef Stats'!$A:$M,9,FALSE)</f>
        <v>6.3</v>
      </c>
      <c r="M9" s="33">
        <f>VLOOKUP($B9,'ProRef Stats'!$A:$M,10,FALSE)</f>
        <v>-0.3</v>
      </c>
      <c r="N9" s="33">
        <f>VLOOKUP($B9,'ProRef Stats'!$A:$M,11,FALSE)</f>
        <v>5.9</v>
      </c>
      <c r="O9" s="33">
        <f>VLOOKUP($B9,'ProRef Stats'!$A:$M,12,FALSE)</f>
        <v>3.3</v>
      </c>
      <c r="P9" s="33">
        <f>VLOOKUP($B9,'ProRef Stats'!$A:$M,13,FALSE)</f>
        <v>2.7</v>
      </c>
      <c r="Q9" s="11">
        <f>VLOOKUP($B9,'ProRef Stats'!$A:$M,4,FALSE)</f>
        <v>0</v>
      </c>
      <c r="R9" s="5"/>
      <c r="S9" s="5"/>
    </row>
    <row r="10" spans="1:19" x14ac:dyDescent="0.25">
      <c r="A10" s="5">
        <v>2016</v>
      </c>
      <c r="B10" t="s">
        <v>5</v>
      </c>
      <c r="C10" s="40">
        <f t="shared" si="0"/>
        <v>22.8</v>
      </c>
      <c r="D10" s="40">
        <f t="shared" si="1"/>
        <v>20.399999999999999</v>
      </c>
      <c r="E10" s="11">
        <f>VLOOKUP($B10,'ProRef Stats'!$A:$M,2,FALSE)</f>
        <v>9</v>
      </c>
      <c r="F10" s="11">
        <f>VLOOKUP($B10,'ProRef Stats'!$A:$M,3,FALSE)</f>
        <v>6</v>
      </c>
      <c r="G10" s="29">
        <f t="shared" si="2"/>
        <v>2.4</v>
      </c>
      <c r="H10" s="31">
        <f>VLOOKUP($B10,'ProRef Stats'!$A:$M,5,FALSE)</f>
        <v>0.6</v>
      </c>
      <c r="I10" s="32">
        <f>VLOOKUP($B10,'ProRef Stats'!$A:$M,6,FALSE)</f>
        <v>342</v>
      </c>
      <c r="J10" s="34">
        <f>VLOOKUP($B10,'ProRef Stats'!$A:$M,7,FALSE)</f>
        <v>306</v>
      </c>
      <c r="K10" s="33">
        <f>VLOOKUP($B10,'ProRef Stats'!$A:$M,8,FALSE)</f>
        <v>36</v>
      </c>
      <c r="L10" s="33">
        <f>VLOOKUP($B10,'ProRef Stats'!$A:$M,9,FALSE)</f>
        <v>2.4</v>
      </c>
      <c r="M10" s="33">
        <f>VLOOKUP($B10,'ProRef Stats'!$A:$M,10,FALSE)</f>
        <v>0.1</v>
      </c>
      <c r="N10" s="33">
        <f>VLOOKUP($B10,'ProRef Stats'!$A:$M,11,FALSE)</f>
        <v>2.5</v>
      </c>
      <c r="O10" s="33">
        <f>VLOOKUP($B10,'ProRef Stats'!$A:$M,12,FALSE)</f>
        <v>0.3</v>
      </c>
      <c r="P10" s="33">
        <f>VLOOKUP($B10,'ProRef Stats'!$A:$M,13,FALSE)</f>
        <v>2.2999999999999998</v>
      </c>
      <c r="Q10" s="11">
        <f>VLOOKUP($B10,'ProRef Stats'!$A:$M,4,FALSE)</f>
        <v>0</v>
      </c>
      <c r="R10" s="5"/>
      <c r="S10" s="5"/>
    </row>
    <row r="11" spans="1:19" x14ac:dyDescent="0.25">
      <c r="A11" s="5">
        <v>2016</v>
      </c>
      <c r="B11" t="s">
        <v>25</v>
      </c>
      <c r="C11" s="40">
        <f t="shared" si="0"/>
        <v>24.533333333333335</v>
      </c>
      <c r="D11" s="40">
        <f t="shared" si="1"/>
        <v>18.133333333333333</v>
      </c>
      <c r="E11" s="11">
        <f>VLOOKUP($B11,'ProRef Stats'!$A:$M,2,FALSE)</f>
        <v>9</v>
      </c>
      <c r="F11" s="11">
        <f>VLOOKUP($B11,'ProRef Stats'!$A:$M,3,FALSE)</f>
        <v>6</v>
      </c>
      <c r="G11" s="29">
        <f t="shared" si="2"/>
        <v>6.4</v>
      </c>
      <c r="H11" s="31">
        <f>VLOOKUP($B11,'ProRef Stats'!$A:$M,5,FALSE)</f>
        <v>0.6</v>
      </c>
      <c r="I11" s="32">
        <f>VLOOKUP($B11,'ProRef Stats'!$A:$M,6,FALSE)</f>
        <v>368</v>
      </c>
      <c r="J11" s="34">
        <f>VLOOKUP($B11,'ProRef Stats'!$A:$M,7,FALSE)</f>
        <v>272</v>
      </c>
      <c r="K11" s="33">
        <f>VLOOKUP($B11,'ProRef Stats'!$A:$M,8,FALSE)</f>
        <v>96</v>
      </c>
      <c r="L11" s="33">
        <f>VLOOKUP($B11,'ProRef Stats'!$A:$M,9,FALSE)</f>
        <v>6.4</v>
      </c>
      <c r="M11" s="33">
        <f>VLOOKUP($B11,'ProRef Stats'!$A:$M,10,FALSE)</f>
        <v>-2</v>
      </c>
      <c r="N11" s="33">
        <f>VLOOKUP($B11,'ProRef Stats'!$A:$M,11,FALSE)</f>
        <v>4.4000000000000004</v>
      </c>
      <c r="O11" s="33">
        <f>VLOOKUP($B11,'ProRef Stats'!$A:$M,12,FALSE)</f>
        <v>2</v>
      </c>
      <c r="P11" s="33">
        <f>VLOOKUP($B11,'ProRef Stats'!$A:$M,13,FALSE)</f>
        <v>2.2999999999999998</v>
      </c>
      <c r="Q11" s="11">
        <f>VLOOKUP($B11,'ProRef Stats'!$A:$M,4,FALSE)</f>
        <v>0</v>
      </c>
      <c r="R11" s="5"/>
      <c r="S11" s="5"/>
    </row>
    <row r="12" spans="1:19" x14ac:dyDescent="0.25">
      <c r="A12" s="5">
        <v>2016</v>
      </c>
      <c r="B12" t="s">
        <v>19</v>
      </c>
      <c r="C12" s="40">
        <f t="shared" si="0"/>
        <v>27.133333333333333</v>
      </c>
      <c r="D12" s="40">
        <f t="shared" si="1"/>
        <v>16.866666666666667</v>
      </c>
      <c r="E12" s="11">
        <f>VLOOKUP($B12,'ProRef Stats'!$A:$M,2,FALSE)</f>
        <v>10</v>
      </c>
      <c r="F12" s="11">
        <f>VLOOKUP($B12,'ProRef Stats'!$A:$M,3,FALSE)</f>
        <v>5</v>
      </c>
      <c r="G12" s="29">
        <f t="shared" si="2"/>
        <v>10.266666666666667</v>
      </c>
      <c r="H12" s="31">
        <f>VLOOKUP($B12,'ProRef Stats'!$A:$M,5,FALSE)</f>
        <v>0.66700000000000004</v>
      </c>
      <c r="I12" s="32">
        <f>VLOOKUP($B12,'ProRef Stats'!$A:$M,6,FALSE)</f>
        <v>407</v>
      </c>
      <c r="J12" s="34">
        <f>VLOOKUP($B12,'ProRef Stats'!$A:$M,7,FALSE)</f>
        <v>253</v>
      </c>
      <c r="K12" s="33">
        <f>VLOOKUP($B12,'ProRef Stats'!$A:$M,8,FALSE)</f>
        <v>154</v>
      </c>
      <c r="L12" s="33">
        <f>VLOOKUP($B12,'ProRef Stats'!$A:$M,9,FALSE)</f>
        <v>10.3</v>
      </c>
      <c r="M12" s="33">
        <f>VLOOKUP($B12,'ProRef Stats'!$A:$M,10,FALSE)</f>
        <v>-3</v>
      </c>
      <c r="N12" s="33">
        <f>VLOOKUP($B12,'ProRef Stats'!$A:$M,11,FALSE)</f>
        <v>7.3</v>
      </c>
      <c r="O12" s="33">
        <f>VLOOKUP($B12,'ProRef Stats'!$A:$M,12,FALSE)</f>
        <v>3.9</v>
      </c>
      <c r="P12" s="33">
        <f>VLOOKUP($B12,'ProRef Stats'!$A:$M,13,FALSE)</f>
        <v>3.4</v>
      </c>
      <c r="Q12" s="11">
        <f>VLOOKUP($B12,'ProRef Stats'!$A:$M,4,FALSE)</f>
        <v>0</v>
      </c>
      <c r="R12" s="5"/>
      <c r="S12" s="5"/>
    </row>
    <row r="13" spans="1:19" x14ac:dyDescent="0.25">
      <c r="A13" s="5">
        <v>2016</v>
      </c>
      <c r="B13" t="s">
        <v>23</v>
      </c>
      <c r="C13" s="40">
        <f t="shared" si="0"/>
        <v>23.933333333333334</v>
      </c>
      <c r="D13" s="40">
        <f t="shared" si="1"/>
        <v>16.133333333333333</v>
      </c>
      <c r="E13" s="11">
        <f>VLOOKUP($B13,'ProRef Stats'!$A:$M,2,FALSE)</f>
        <v>12</v>
      </c>
      <c r="F13" s="11">
        <f>VLOOKUP($B13,'ProRef Stats'!$A:$M,3,FALSE)</f>
        <v>3</v>
      </c>
      <c r="G13" s="29">
        <f t="shared" si="2"/>
        <v>7.8</v>
      </c>
      <c r="H13" s="31">
        <f>VLOOKUP($B13,'ProRef Stats'!$A:$M,5,FALSE)</f>
        <v>0.8</v>
      </c>
      <c r="I13" s="32">
        <f>VLOOKUP($B13,'ProRef Stats'!$A:$M,6,FALSE)</f>
        <v>359</v>
      </c>
      <c r="J13" s="34">
        <f>VLOOKUP($B13,'ProRef Stats'!$A:$M,7,FALSE)</f>
        <v>242</v>
      </c>
      <c r="K13" s="33">
        <f>VLOOKUP($B13,'ProRef Stats'!$A:$M,8,FALSE)</f>
        <v>117</v>
      </c>
      <c r="L13" s="33">
        <f>VLOOKUP($B13,'ProRef Stats'!$A:$M,9,FALSE)</f>
        <v>7.8</v>
      </c>
      <c r="M13" s="33">
        <f>VLOOKUP($B13,'ProRef Stats'!$A:$M,10,FALSE)</f>
        <v>1.5</v>
      </c>
      <c r="N13" s="33">
        <f>VLOOKUP($B13,'ProRef Stats'!$A:$M,11,FALSE)</f>
        <v>9.3000000000000007</v>
      </c>
      <c r="O13" s="33">
        <f>VLOOKUP($B13,'ProRef Stats'!$A:$M,12,FALSE)</f>
        <v>2.2999999999999998</v>
      </c>
      <c r="P13" s="33">
        <f>VLOOKUP($B13,'ProRef Stats'!$A:$M,13,FALSE)</f>
        <v>7</v>
      </c>
      <c r="Q13" s="11">
        <f>VLOOKUP($B13,'ProRef Stats'!$A:$M,4,FALSE)</f>
        <v>0</v>
      </c>
      <c r="R13" s="5"/>
      <c r="S13" s="5"/>
    </row>
    <row r="14" spans="1:19" x14ac:dyDescent="0.25">
      <c r="A14" s="5">
        <v>2016</v>
      </c>
      <c r="B14" t="s">
        <v>18</v>
      </c>
      <c r="C14" s="40">
        <f t="shared" si="0"/>
        <v>19.466666666666665</v>
      </c>
      <c r="D14" s="40">
        <f t="shared" si="1"/>
        <v>23.733333333333334</v>
      </c>
      <c r="E14" s="11">
        <f>VLOOKUP($B14,'ProRef Stats'!$A:$M,2,FALSE)</f>
        <v>5</v>
      </c>
      <c r="F14" s="11">
        <f>VLOOKUP($B14,'ProRef Stats'!$A:$M,3,FALSE)</f>
        <v>10</v>
      </c>
      <c r="G14" s="29">
        <f t="shared" si="2"/>
        <v>-4.2666666666666666</v>
      </c>
      <c r="H14" s="31">
        <f>VLOOKUP($B14,'ProRef Stats'!$A:$M,5,FALSE)</f>
        <v>0.33300000000000002</v>
      </c>
      <c r="I14" s="32">
        <f>VLOOKUP($B14,'ProRef Stats'!$A:$M,6,FALSE)</f>
        <v>292</v>
      </c>
      <c r="J14" s="34">
        <f>VLOOKUP($B14,'ProRef Stats'!$A:$M,7,FALSE)</f>
        <v>356</v>
      </c>
      <c r="K14" s="33">
        <f>VLOOKUP($B14,'ProRef Stats'!$A:$M,8,FALSE)</f>
        <v>-64</v>
      </c>
      <c r="L14" s="33">
        <f>VLOOKUP($B14,'ProRef Stats'!$A:$M,9,FALSE)</f>
        <v>-4.3</v>
      </c>
      <c r="M14" s="33">
        <f>VLOOKUP($B14,'ProRef Stats'!$A:$M,10,FALSE)</f>
        <v>-0.5</v>
      </c>
      <c r="N14" s="33">
        <f>VLOOKUP($B14,'ProRef Stats'!$A:$M,11,FALSE)</f>
        <v>-4.7</v>
      </c>
      <c r="O14" s="33">
        <f>VLOOKUP($B14,'ProRef Stats'!$A:$M,12,FALSE)</f>
        <v>-2.2999999999999998</v>
      </c>
      <c r="P14" s="33">
        <f>VLOOKUP($B14,'ProRef Stats'!$A:$M,13,FALSE)</f>
        <v>-2.4</v>
      </c>
      <c r="Q14" s="11">
        <f>VLOOKUP($B14,'ProRef Stats'!$A:$M,4,FALSE)</f>
        <v>0</v>
      </c>
      <c r="R14" s="5"/>
      <c r="S14" s="5"/>
    </row>
    <row r="15" spans="1:19" x14ac:dyDescent="0.25">
      <c r="A15" s="5">
        <v>2016</v>
      </c>
      <c r="B15" t="s">
        <v>35</v>
      </c>
      <c r="C15" s="40">
        <f t="shared" si="0"/>
        <v>25</v>
      </c>
      <c r="D15" s="40">
        <f t="shared" si="1"/>
        <v>24.333333333333332</v>
      </c>
      <c r="E15" s="11">
        <f>VLOOKUP($B15,'ProRef Stats'!$A:$M,2,FALSE)</f>
        <v>8</v>
      </c>
      <c r="F15" s="11">
        <f>VLOOKUP($B15,'ProRef Stats'!$A:$M,3,FALSE)</f>
        <v>7</v>
      </c>
      <c r="G15" s="29">
        <f t="shared" si="2"/>
        <v>0.66666666666666663</v>
      </c>
      <c r="H15" s="31">
        <f>VLOOKUP($B15,'ProRef Stats'!$A:$M,5,FALSE)</f>
        <v>0.53300000000000003</v>
      </c>
      <c r="I15" s="32">
        <f>VLOOKUP($B15,'ProRef Stats'!$A:$M,6,FALSE)</f>
        <v>375</v>
      </c>
      <c r="J15" s="34">
        <f>VLOOKUP($B15,'ProRef Stats'!$A:$M,7,FALSE)</f>
        <v>365</v>
      </c>
      <c r="K15" s="33">
        <f>VLOOKUP($B15,'ProRef Stats'!$A:$M,8,FALSE)</f>
        <v>10</v>
      </c>
      <c r="L15" s="33">
        <f>VLOOKUP($B15,'ProRef Stats'!$A:$M,9,FALSE)</f>
        <v>0.7</v>
      </c>
      <c r="M15" s="33">
        <f>VLOOKUP($B15,'ProRef Stats'!$A:$M,10,FALSE)</f>
        <v>0.9</v>
      </c>
      <c r="N15" s="33">
        <f>VLOOKUP($B15,'ProRef Stats'!$A:$M,11,FALSE)</f>
        <v>1.6</v>
      </c>
      <c r="O15" s="33">
        <f>VLOOKUP($B15,'ProRef Stats'!$A:$M,12,FALSE)</f>
        <v>4.9000000000000004</v>
      </c>
      <c r="P15" s="33">
        <f>VLOOKUP($B15,'ProRef Stats'!$A:$M,13,FALSE)</f>
        <v>-3.4</v>
      </c>
      <c r="Q15" s="11">
        <f>VLOOKUP($B15,'ProRef Stats'!$A:$M,4,FALSE)</f>
        <v>0</v>
      </c>
      <c r="R15" s="5"/>
      <c r="S15" s="5"/>
    </row>
    <row r="16" spans="1:19" x14ac:dyDescent="0.25">
      <c r="A16" s="5">
        <v>2016</v>
      </c>
      <c r="B16" s="25" t="s">
        <v>71</v>
      </c>
      <c r="C16" s="40">
        <f t="shared" si="0"/>
        <v>31</v>
      </c>
      <c r="D16" s="40">
        <f t="shared" si="1"/>
        <v>19.666666666666668</v>
      </c>
      <c r="E16" s="11">
        <f>VLOOKUP($B16,'ProRef Stats'!$A:$M,2,FALSE)</f>
        <v>11</v>
      </c>
      <c r="F16" s="11">
        <f>VLOOKUP($B16,'ProRef Stats'!$A:$M,3,FALSE)</f>
        <v>4</v>
      </c>
      <c r="G16" s="29">
        <f t="shared" si="2"/>
        <v>11.333333333333334</v>
      </c>
      <c r="H16" s="31">
        <f>VLOOKUP($B16,'ProRef Stats'!$A:$M,5,FALSE)</f>
        <v>0.73299999999999998</v>
      </c>
      <c r="I16" s="32">
        <f>VLOOKUP($B16,'ProRef Stats'!$A:$M,6,FALSE)</f>
        <v>465</v>
      </c>
      <c r="J16" s="34">
        <f>VLOOKUP($B16,'ProRef Stats'!$A:$M,7,FALSE)</f>
        <v>295</v>
      </c>
      <c r="K16" s="33">
        <f>VLOOKUP($B16,'ProRef Stats'!$A:$M,8,FALSE)</f>
        <v>170</v>
      </c>
      <c r="L16" s="33">
        <f>VLOOKUP($B16,'ProRef Stats'!$A:$M,9,FALSE)</f>
        <v>11.3</v>
      </c>
      <c r="M16" s="33">
        <f>VLOOKUP($B16,'ProRef Stats'!$A:$M,10,FALSE)</f>
        <v>0.1</v>
      </c>
      <c r="N16" s="33">
        <f>VLOOKUP($B16,'ProRef Stats'!$A:$M,11,FALSE)</f>
        <v>11.4</v>
      </c>
      <c r="O16" s="33">
        <f>VLOOKUP($B16,'ProRef Stats'!$A:$M,12,FALSE)</f>
        <v>9.3000000000000007</v>
      </c>
      <c r="P16" s="33">
        <f>VLOOKUP($B16,'ProRef Stats'!$A:$M,13,FALSE)</f>
        <v>2.1</v>
      </c>
      <c r="Q16" s="11">
        <f>VLOOKUP($B16,'ProRef Stats'!$A:$M,4,FALSE)</f>
        <v>0</v>
      </c>
      <c r="R16" s="5"/>
      <c r="S16" s="5"/>
    </row>
    <row r="17" spans="1:19" x14ac:dyDescent="0.25">
      <c r="A17" s="5">
        <v>2016</v>
      </c>
      <c r="B17" t="s">
        <v>15</v>
      </c>
      <c r="C17" s="40">
        <f t="shared" si="0"/>
        <v>28.8</v>
      </c>
      <c r="D17" s="40">
        <f t="shared" si="1"/>
        <v>19.333333333333332</v>
      </c>
      <c r="E17" s="11">
        <f>VLOOKUP($B17,'ProRef Stats'!$A:$M,2,FALSE)</f>
        <v>12</v>
      </c>
      <c r="F17" s="11">
        <f>VLOOKUP($B17,'ProRef Stats'!$A:$M,3,FALSE)</f>
        <v>3</v>
      </c>
      <c r="G17" s="29">
        <f t="shared" si="2"/>
        <v>9.4666666666666668</v>
      </c>
      <c r="H17" s="31">
        <f>VLOOKUP($B17,'ProRef Stats'!$A:$M,5,FALSE)</f>
        <v>0.8</v>
      </c>
      <c r="I17" s="32">
        <f>VLOOKUP($B17,'ProRef Stats'!$A:$M,6,FALSE)</f>
        <v>432</v>
      </c>
      <c r="J17" s="34">
        <f>VLOOKUP($B17,'ProRef Stats'!$A:$M,7,FALSE)</f>
        <v>290</v>
      </c>
      <c r="K17" s="33">
        <f>VLOOKUP($B17,'ProRef Stats'!$A:$M,8,FALSE)</f>
        <v>142</v>
      </c>
      <c r="L17" s="33">
        <f>VLOOKUP($B17,'ProRef Stats'!$A:$M,9,FALSE)</f>
        <v>9.5</v>
      </c>
      <c r="M17" s="33">
        <f>VLOOKUP($B17,'ProRef Stats'!$A:$M,10,FALSE)</f>
        <v>-0.7</v>
      </c>
      <c r="N17" s="33">
        <f>VLOOKUP($B17,'ProRef Stats'!$A:$M,11,FALSE)</f>
        <v>8.6999999999999993</v>
      </c>
      <c r="O17" s="33">
        <f>VLOOKUP($B17,'ProRef Stats'!$A:$M,12,FALSE)</f>
        <v>6.7</v>
      </c>
      <c r="P17" s="33">
        <f>VLOOKUP($B17,'ProRef Stats'!$A:$M,13,FALSE)</f>
        <v>2</v>
      </c>
      <c r="Q17" s="11">
        <f>VLOOKUP($B17,'ProRef Stats'!$A:$M,4,FALSE)</f>
        <v>0</v>
      </c>
      <c r="R17" s="5"/>
      <c r="S17" s="5"/>
    </row>
    <row r="18" spans="1:19" x14ac:dyDescent="0.25">
      <c r="A18" s="5">
        <v>2016</v>
      </c>
      <c r="B18" t="s">
        <v>11</v>
      </c>
      <c r="C18" s="40">
        <f t="shared" si="0"/>
        <v>22.133333333333333</v>
      </c>
      <c r="D18" s="40">
        <f t="shared" si="1"/>
        <v>24.666666666666668</v>
      </c>
      <c r="E18" s="11">
        <f>VLOOKUP($B18,'ProRef Stats'!$A:$M,2,FALSE)</f>
        <v>7</v>
      </c>
      <c r="F18" s="11">
        <f>VLOOKUP($B18,'ProRef Stats'!$A:$M,3,FALSE)</f>
        <v>8</v>
      </c>
      <c r="G18" s="29">
        <f t="shared" si="2"/>
        <v>-2.5333333333333332</v>
      </c>
      <c r="H18" s="31">
        <f>VLOOKUP($B18,'ProRef Stats'!$A:$M,5,FALSE)</f>
        <v>0.46700000000000003</v>
      </c>
      <c r="I18" s="32">
        <f>VLOOKUP($B18,'ProRef Stats'!$A:$M,6,FALSE)</f>
        <v>332</v>
      </c>
      <c r="J18" s="34">
        <f>VLOOKUP($B18,'ProRef Stats'!$A:$M,7,FALSE)</f>
        <v>370</v>
      </c>
      <c r="K18" s="33">
        <f>VLOOKUP($B18,'ProRef Stats'!$A:$M,8,FALSE)</f>
        <v>-38</v>
      </c>
      <c r="L18" s="33">
        <f>VLOOKUP($B18,'ProRef Stats'!$A:$M,9,FALSE)</f>
        <v>-2.5</v>
      </c>
      <c r="M18" s="33">
        <f>VLOOKUP($B18,'ProRef Stats'!$A:$M,10,FALSE)</f>
        <v>2.1</v>
      </c>
      <c r="N18" s="33">
        <f>VLOOKUP($B18,'ProRef Stats'!$A:$M,11,FALSE)</f>
        <v>-0.5</v>
      </c>
      <c r="O18" s="33">
        <f>VLOOKUP($B18,'ProRef Stats'!$A:$M,12,FALSE)</f>
        <v>1.1000000000000001</v>
      </c>
      <c r="P18" s="33">
        <f>VLOOKUP($B18,'ProRef Stats'!$A:$M,13,FALSE)</f>
        <v>-1.5</v>
      </c>
      <c r="Q18" s="11">
        <f>VLOOKUP($B18,'ProRef Stats'!$A:$M,4,FALSE)</f>
        <v>0</v>
      </c>
      <c r="R18" s="5"/>
      <c r="S18" s="5"/>
    </row>
    <row r="19" spans="1:19" x14ac:dyDescent="0.25">
      <c r="A19" s="5">
        <v>2016</v>
      </c>
      <c r="B19" t="s">
        <v>16</v>
      </c>
      <c r="C19" s="40">
        <f t="shared" si="0"/>
        <v>17.666666666666668</v>
      </c>
      <c r="D19" s="40">
        <f t="shared" si="1"/>
        <v>24.733333333333334</v>
      </c>
      <c r="E19" s="11">
        <f>VLOOKUP($B19,'ProRef Stats'!$A:$M,2,FALSE)</f>
        <v>6</v>
      </c>
      <c r="F19" s="11">
        <f>VLOOKUP($B19,'ProRef Stats'!$A:$M,3,FALSE)</f>
        <v>9</v>
      </c>
      <c r="G19" s="29">
        <f t="shared" si="2"/>
        <v>-7.0666666666666664</v>
      </c>
      <c r="H19" s="31">
        <f>VLOOKUP($B19,'ProRef Stats'!$A:$M,5,FALSE)</f>
        <v>0.4</v>
      </c>
      <c r="I19" s="32">
        <f>VLOOKUP($B19,'ProRef Stats'!$A:$M,6,FALSE)</f>
        <v>265</v>
      </c>
      <c r="J19" s="34">
        <f>VLOOKUP($B19,'ProRef Stats'!$A:$M,7,FALSE)</f>
        <v>371</v>
      </c>
      <c r="K19" s="33">
        <f>VLOOKUP($B19,'ProRef Stats'!$A:$M,8,FALSE)</f>
        <v>-106</v>
      </c>
      <c r="L19" s="33">
        <f>VLOOKUP($B19,'ProRef Stats'!$A:$M,9,FALSE)</f>
        <v>-7.1</v>
      </c>
      <c r="M19" s="33">
        <f>VLOOKUP($B19,'ProRef Stats'!$A:$M,10,FALSE)</f>
        <v>1.2</v>
      </c>
      <c r="N19" s="33">
        <f>VLOOKUP($B19,'ProRef Stats'!$A:$M,11,FALSE)</f>
        <v>-5.9</v>
      </c>
      <c r="O19" s="33">
        <f>VLOOKUP($B19,'ProRef Stats'!$A:$M,12,FALSE)</f>
        <v>-3.8</v>
      </c>
      <c r="P19" s="33">
        <f>VLOOKUP($B19,'ProRef Stats'!$A:$M,13,FALSE)</f>
        <v>-2.1</v>
      </c>
      <c r="Q19" s="11">
        <f>VLOOKUP($B19,'ProRef Stats'!$A:$M,4,FALSE)</f>
        <v>0</v>
      </c>
      <c r="R19" s="5"/>
      <c r="S19" s="5"/>
    </row>
    <row r="20" spans="1:19" x14ac:dyDescent="0.25">
      <c r="A20" s="5">
        <v>2016</v>
      </c>
      <c r="B20" t="s">
        <v>7</v>
      </c>
      <c r="C20" s="40">
        <f t="shared" si="0"/>
        <v>28.266666666666666</v>
      </c>
      <c r="D20" s="40">
        <f t="shared" si="1"/>
        <v>19.666666666666668</v>
      </c>
      <c r="E20" s="11">
        <f>VLOOKUP($B20,'ProRef Stats'!$A:$M,2,FALSE)</f>
        <v>11</v>
      </c>
      <c r="F20" s="11">
        <f>VLOOKUP($B20,'ProRef Stats'!$A:$M,3,FALSE)</f>
        <v>4</v>
      </c>
      <c r="G20" s="29">
        <f t="shared" si="2"/>
        <v>8.6</v>
      </c>
      <c r="H20" s="31">
        <f>VLOOKUP($B20,'ProRef Stats'!$A:$M,5,FALSE)</f>
        <v>0.73299999999999998</v>
      </c>
      <c r="I20" s="32">
        <f>VLOOKUP($B20,'ProRef Stats'!$A:$M,6,FALSE)</f>
        <v>424</v>
      </c>
      <c r="J20" s="34">
        <f>VLOOKUP($B20,'ProRef Stats'!$A:$M,7,FALSE)</f>
        <v>295</v>
      </c>
      <c r="K20" s="33">
        <f>VLOOKUP($B20,'ProRef Stats'!$A:$M,8,FALSE)</f>
        <v>129</v>
      </c>
      <c r="L20" s="33">
        <f>VLOOKUP($B20,'ProRef Stats'!$A:$M,9,FALSE)</f>
        <v>8.6</v>
      </c>
      <c r="M20" s="33">
        <f>VLOOKUP($B20,'ProRef Stats'!$A:$M,10,FALSE)</f>
        <v>1.7</v>
      </c>
      <c r="N20" s="33">
        <f>VLOOKUP($B20,'ProRef Stats'!$A:$M,11,FALSE)</f>
        <v>10.3</v>
      </c>
      <c r="O20" s="33">
        <f>VLOOKUP($B20,'ProRef Stats'!$A:$M,12,FALSE)</f>
        <v>7.1</v>
      </c>
      <c r="P20" s="33">
        <f>VLOOKUP($B20,'ProRef Stats'!$A:$M,13,FALSE)</f>
        <v>3.2</v>
      </c>
      <c r="Q20" s="11">
        <f>VLOOKUP($B20,'ProRef Stats'!$A:$M,4,FALSE)</f>
        <v>0</v>
      </c>
      <c r="R20" s="5"/>
      <c r="S20" s="5"/>
    </row>
    <row r="21" spans="1:19" x14ac:dyDescent="0.25">
      <c r="A21" s="5">
        <v>2016</v>
      </c>
      <c r="B21" t="s">
        <v>29</v>
      </c>
      <c r="C21" s="40">
        <f t="shared" si="0"/>
        <v>20.266666666666666</v>
      </c>
      <c r="D21" s="40">
        <f t="shared" si="1"/>
        <v>23.866666666666667</v>
      </c>
      <c r="E21" s="11">
        <f>VLOOKUP($B21,'ProRef Stats'!$A:$M,2,FALSE)</f>
        <v>4</v>
      </c>
      <c r="F21" s="11">
        <f>VLOOKUP($B21,'ProRef Stats'!$A:$M,3,FALSE)</f>
        <v>11</v>
      </c>
      <c r="G21" s="29">
        <f t="shared" si="2"/>
        <v>-3.6</v>
      </c>
      <c r="H21" s="31">
        <f>VLOOKUP($B21,'ProRef Stats'!$A:$M,5,FALSE)</f>
        <v>0.26700000000000002</v>
      </c>
      <c r="I21" s="32">
        <f>VLOOKUP($B21,'ProRef Stats'!$A:$M,6,FALSE)</f>
        <v>304</v>
      </c>
      <c r="J21" s="34">
        <f>VLOOKUP($B21,'ProRef Stats'!$A:$M,7,FALSE)</f>
        <v>358</v>
      </c>
      <c r="K21" s="33">
        <f>VLOOKUP($B21,'ProRef Stats'!$A:$M,8,FALSE)</f>
        <v>-54</v>
      </c>
      <c r="L21" s="33">
        <f>VLOOKUP($B21,'ProRef Stats'!$A:$M,9,FALSE)</f>
        <v>-3.6</v>
      </c>
      <c r="M21" s="33">
        <f>VLOOKUP($B21,'ProRef Stats'!$A:$M,10,FALSE)</f>
        <v>1.3</v>
      </c>
      <c r="N21" s="33">
        <f>VLOOKUP($B21,'ProRef Stats'!$A:$M,11,FALSE)</f>
        <v>-2.2999999999999998</v>
      </c>
      <c r="O21" s="33">
        <f>VLOOKUP($B21,'ProRef Stats'!$A:$M,12,FALSE)</f>
        <v>-0.5</v>
      </c>
      <c r="P21" s="33">
        <f>VLOOKUP($B21,'ProRef Stats'!$A:$M,13,FALSE)</f>
        <v>-1.8</v>
      </c>
      <c r="Q21" s="11">
        <f>VLOOKUP($B21,'ProRef Stats'!$A:$M,4,FALSE)</f>
        <v>0</v>
      </c>
      <c r="R21" s="5"/>
      <c r="S21" s="5"/>
    </row>
    <row r="22" spans="1:19" x14ac:dyDescent="0.25">
      <c r="A22" s="5">
        <v>2016</v>
      </c>
      <c r="B22" t="s">
        <v>17</v>
      </c>
      <c r="C22" s="40">
        <f t="shared" si="0"/>
        <v>19.399999999999999</v>
      </c>
      <c r="D22" s="40">
        <f t="shared" si="1"/>
        <v>22.866666666666667</v>
      </c>
      <c r="E22" s="11">
        <f>VLOOKUP($B22,'ProRef Stats'!$A:$M,2,FALSE)</f>
        <v>6</v>
      </c>
      <c r="F22" s="11">
        <f>VLOOKUP($B22,'ProRef Stats'!$A:$M,3,FALSE)</f>
        <v>9</v>
      </c>
      <c r="G22" s="29">
        <f t="shared" si="2"/>
        <v>-3.4666666666666668</v>
      </c>
      <c r="H22" s="31">
        <f>VLOOKUP($B22,'ProRef Stats'!$A:$M,5,FALSE)</f>
        <v>0.4</v>
      </c>
      <c r="I22" s="32">
        <f>VLOOKUP($B22,'ProRef Stats'!$A:$M,6,FALSE)</f>
        <v>291</v>
      </c>
      <c r="J22" s="34">
        <f>VLOOKUP($B22,'ProRef Stats'!$A:$M,7,FALSE)</f>
        <v>343</v>
      </c>
      <c r="K22" s="33">
        <f>VLOOKUP($B22,'ProRef Stats'!$A:$M,8,FALSE)</f>
        <v>-52</v>
      </c>
      <c r="L22" s="33">
        <f>VLOOKUP($B22,'ProRef Stats'!$A:$M,9,FALSE)</f>
        <v>-3.5</v>
      </c>
      <c r="M22" s="33">
        <f>VLOOKUP($B22,'ProRef Stats'!$A:$M,10,FALSE)</f>
        <v>-0.7</v>
      </c>
      <c r="N22" s="33">
        <f>VLOOKUP($B22,'ProRef Stats'!$A:$M,11,FALSE)</f>
        <v>-4.0999999999999996</v>
      </c>
      <c r="O22" s="33">
        <f>VLOOKUP($B22,'ProRef Stats'!$A:$M,12,FALSE)</f>
        <v>-3</v>
      </c>
      <c r="P22" s="33">
        <f>VLOOKUP($B22,'ProRef Stats'!$A:$M,13,FALSE)</f>
        <v>-1.1000000000000001</v>
      </c>
      <c r="Q22" s="11">
        <f>VLOOKUP($B22,'ProRef Stats'!$A:$M,4,FALSE)</f>
        <v>0</v>
      </c>
      <c r="R22" s="5"/>
      <c r="S22" s="5"/>
    </row>
    <row r="23" spans="1:19" x14ac:dyDescent="0.25">
      <c r="A23" s="5">
        <v>2016</v>
      </c>
      <c r="B23" t="s">
        <v>12</v>
      </c>
      <c r="C23" s="40">
        <f t="shared" si="0"/>
        <v>21.666666666666668</v>
      </c>
      <c r="D23" s="40">
        <f t="shared" si="1"/>
        <v>27.6</v>
      </c>
      <c r="E23" s="11">
        <f>VLOOKUP($B23,'ProRef Stats'!$A:$M,2,FALSE)</f>
        <v>4</v>
      </c>
      <c r="F23" s="11">
        <f>VLOOKUP($B23,'ProRef Stats'!$A:$M,3,FALSE)</f>
        <v>11</v>
      </c>
      <c r="G23" s="29">
        <f t="shared" si="2"/>
        <v>-5.9333333333333336</v>
      </c>
      <c r="H23" s="31">
        <f>VLOOKUP($B23,'ProRef Stats'!$A:$M,5,FALSE)</f>
        <v>0.26700000000000002</v>
      </c>
      <c r="I23" s="32">
        <f>VLOOKUP($B23,'ProRef Stats'!$A:$M,6,FALSE)</f>
        <v>325</v>
      </c>
      <c r="J23" s="34">
        <f>VLOOKUP($B23,'ProRef Stats'!$A:$M,7,FALSE)</f>
        <v>414</v>
      </c>
      <c r="K23" s="33">
        <f>VLOOKUP($B23,'ProRef Stats'!$A:$M,8,FALSE)</f>
        <v>-89</v>
      </c>
      <c r="L23" s="33">
        <f>VLOOKUP($B23,'ProRef Stats'!$A:$M,9,FALSE)</f>
        <v>-5.9</v>
      </c>
      <c r="M23" s="33">
        <f>VLOOKUP($B23,'ProRef Stats'!$A:$M,10,FALSE)</f>
        <v>0.2</v>
      </c>
      <c r="N23" s="33">
        <f>VLOOKUP($B23,'ProRef Stats'!$A:$M,11,FALSE)</f>
        <v>-5.8</v>
      </c>
      <c r="O23" s="33">
        <f>VLOOKUP($B23,'ProRef Stats'!$A:$M,12,FALSE)</f>
        <v>-0.2</v>
      </c>
      <c r="P23" s="33">
        <f>VLOOKUP($B23,'ProRef Stats'!$A:$M,13,FALSE)</f>
        <v>-5.6</v>
      </c>
      <c r="Q23" s="11">
        <f>VLOOKUP($B23,'ProRef Stats'!$A:$M,4,FALSE)</f>
        <v>0</v>
      </c>
      <c r="R23" s="5"/>
      <c r="S23" s="5"/>
    </row>
    <row r="24" spans="1:19" x14ac:dyDescent="0.25">
      <c r="A24" s="5">
        <v>2016</v>
      </c>
      <c r="B24" t="s">
        <v>13</v>
      </c>
      <c r="C24" s="40">
        <f t="shared" si="0"/>
        <v>21.266666666666666</v>
      </c>
      <c r="D24" s="40">
        <f t="shared" si="1"/>
        <v>23.066666666666666</v>
      </c>
      <c r="E24" s="11">
        <f>VLOOKUP($B24,'ProRef Stats'!$A:$M,2,FALSE)</f>
        <v>8</v>
      </c>
      <c r="F24" s="11">
        <f>VLOOKUP($B24,'ProRef Stats'!$A:$M,3,FALSE)</f>
        <v>7</v>
      </c>
      <c r="G24" s="29">
        <f t="shared" si="2"/>
        <v>-1.8</v>
      </c>
      <c r="H24" s="31">
        <f>VLOOKUP($B24,'ProRef Stats'!$A:$M,5,FALSE)</f>
        <v>0.53300000000000003</v>
      </c>
      <c r="I24" s="32">
        <f>VLOOKUP($B24,'ProRef Stats'!$A:$M,6,FALSE)</f>
        <v>319</v>
      </c>
      <c r="J24" s="34">
        <f>VLOOKUP($B24,'ProRef Stats'!$A:$M,7,FALSE)</f>
        <v>346</v>
      </c>
      <c r="K24" s="33">
        <f>VLOOKUP($B24,'ProRef Stats'!$A:$M,8,FALSE)</f>
        <v>-27</v>
      </c>
      <c r="L24" s="33">
        <f>VLOOKUP($B24,'ProRef Stats'!$A:$M,9,FALSE)</f>
        <v>-1.8</v>
      </c>
      <c r="M24" s="33">
        <f>VLOOKUP($B24,'ProRef Stats'!$A:$M,10,FALSE)</f>
        <v>-2.4</v>
      </c>
      <c r="N24" s="33">
        <f>VLOOKUP($B24,'ProRef Stats'!$A:$M,11,FALSE)</f>
        <v>-4.2</v>
      </c>
      <c r="O24" s="33">
        <f>VLOOKUP($B24,'ProRef Stats'!$A:$M,12,FALSE)</f>
        <v>-1.7</v>
      </c>
      <c r="P24" s="33">
        <f>VLOOKUP($B24,'ProRef Stats'!$A:$M,13,FALSE)</f>
        <v>-2.5</v>
      </c>
      <c r="Q24" s="11">
        <f>VLOOKUP($B24,'ProRef Stats'!$A:$M,4,FALSE)</f>
        <v>0</v>
      </c>
      <c r="R24" s="5"/>
      <c r="S24" s="5"/>
    </row>
    <row r="25" spans="1:19" x14ac:dyDescent="0.25">
      <c r="A25" s="5">
        <v>2016</v>
      </c>
      <c r="B25" t="s">
        <v>27</v>
      </c>
      <c r="C25" s="40">
        <f t="shared" si="0"/>
        <v>23.2</v>
      </c>
      <c r="D25" s="40">
        <f t="shared" si="1"/>
        <v>22.133333333333333</v>
      </c>
      <c r="E25" s="11">
        <f>VLOOKUP($B25,'ProRef Stats'!$A:$M,2,FALSE)</f>
        <v>8</v>
      </c>
      <c r="F25" s="11">
        <f>VLOOKUP($B25,'ProRef Stats'!$A:$M,3,FALSE)</f>
        <v>7</v>
      </c>
      <c r="G25" s="29">
        <f t="shared" si="2"/>
        <v>1.0666666666666667</v>
      </c>
      <c r="H25" s="31">
        <f>VLOOKUP($B25,'ProRef Stats'!$A:$M,5,FALSE)</f>
        <v>0.53300000000000003</v>
      </c>
      <c r="I25" s="32">
        <f>VLOOKUP($B25,'ProRef Stats'!$A:$M,6,FALSE)</f>
        <v>348</v>
      </c>
      <c r="J25" s="34">
        <f>VLOOKUP($B25,'ProRef Stats'!$A:$M,7,FALSE)</f>
        <v>332</v>
      </c>
      <c r="K25" s="33">
        <f>VLOOKUP($B25,'ProRef Stats'!$A:$M,8,FALSE)</f>
        <v>16</v>
      </c>
      <c r="L25" s="33">
        <f>VLOOKUP($B25,'ProRef Stats'!$A:$M,9,FALSE)</f>
        <v>1.1000000000000001</v>
      </c>
      <c r="M25" s="33">
        <f>VLOOKUP($B25,'ProRef Stats'!$A:$M,10,FALSE)</f>
        <v>-0.5</v>
      </c>
      <c r="N25" s="33">
        <f>VLOOKUP($B25,'ProRef Stats'!$A:$M,11,FALSE)</f>
        <v>0.6</v>
      </c>
      <c r="O25" s="33">
        <f>VLOOKUP($B25,'ProRef Stats'!$A:$M,12,FALSE)</f>
        <v>1.2</v>
      </c>
      <c r="P25" s="33">
        <f>VLOOKUP($B25,'ProRef Stats'!$A:$M,13,FALSE)</f>
        <v>-0.6</v>
      </c>
      <c r="Q25" s="11">
        <f>VLOOKUP($B25,'ProRef Stats'!$A:$M,4,FALSE)</f>
        <v>0</v>
      </c>
      <c r="R25" s="5"/>
      <c r="S25" s="5"/>
    </row>
    <row r="26" spans="1:19" x14ac:dyDescent="0.25">
      <c r="A26" s="5">
        <v>2016</v>
      </c>
      <c r="B26" t="s">
        <v>33</v>
      </c>
      <c r="C26" s="40">
        <f t="shared" si="0"/>
        <v>17.933333333333334</v>
      </c>
      <c r="D26" s="40">
        <f t="shared" si="1"/>
        <v>22.466666666666665</v>
      </c>
      <c r="E26" s="11">
        <f>VLOOKUP($B26,'ProRef Stats'!$A:$M,2,FALSE)</f>
        <v>7</v>
      </c>
      <c r="F26" s="11">
        <f>VLOOKUP($B26,'ProRef Stats'!$A:$M,3,FALSE)</f>
        <v>8</v>
      </c>
      <c r="G26" s="29">
        <f t="shared" si="2"/>
        <v>-4.5333333333333332</v>
      </c>
      <c r="H26" s="31">
        <f>VLOOKUP($B26,'ProRef Stats'!$A:$M,5,FALSE)</f>
        <v>0.46700000000000003</v>
      </c>
      <c r="I26" s="32">
        <f>VLOOKUP($B26,'ProRef Stats'!$A:$M,6,FALSE)</f>
        <v>269</v>
      </c>
      <c r="J26" s="34">
        <f>VLOOKUP($B26,'ProRef Stats'!$A:$M,7,FALSE)</f>
        <v>337</v>
      </c>
      <c r="K26" s="33">
        <f>VLOOKUP($B26,'ProRef Stats'!$A:$M,8,FALSE)</f>
        <v>-68</v>
      </c>
      <c r="L26" s="33">
        <f>VLOOKUP($B26,'ProRef Stats'!$A:$M,9,FALSE)</f>
        <v>-4.5</v>
      </c>
      <c r="M26" s="33">
        <f>VLOOKUP($B26,'ProRef Stats'!$A:$M,10,FALSE)</f>
        <v>0.1</v>
      </c>
      <c r="N26" s="33">
        <f>VLOOKUP($B26,'ProRef Stats'!$A:$M,11,FALSE)</f>
        <v>-4.5</v>
      </c>
      <c r="O26" s="33">
        <f>VLOOKUP($B26,'ProRef Stats'!$A:$M,12,FALSE)</f>
        <v>-5.0999999999999996</v>
      </c>
      <c r="P26" s="33">
        <f>VLOOKUP($B26,'ProRef Stats'!$A:$M,13,FALSE)</f>
        <v>0.6</v>
      </c>
      <c r="Q26" s="11">
        <f>VLOOKUP($B26,'ProRef Stats'!$A:$M,4,FALSE)</f>
        <v>0</v>
      </c>
      <c r="R26" s="5"/>
      <c r="S26" s="5"/>
    </row>
    <row r="27" spans="1:19" x14ac:dyDescent="0.25">
      <c r="A27" s="5">
        <v>2016</v>
      </c>
      <c r="B27" t="s">
        <v>24</v>
      </c>
      <c r="C27" s="40">
        <f t="shared" si="0"/>
        <v>17.266666666666666</v>
      </c>
      <c r="D27" s="40">
        <f t="shared" si="1"/>
        <v>21.466666666666665</v>
      </c>
      <c r="E27" s="11">
        <f>VLOOKUP($B27,'ProRef Stats'!$A:$M,2,FALSE)</f>
        <v>6</v>
      </c>
      <c r="F27" s="11">
        <f>VLOOKUP($B27,'ProRef Stats'!$A:$M,3,FALSE)</f>
        <v>9</v>
      </c>
      <c r="G27" s="29">
        <f t="shared" si="2"/>
        <v>-4.2</v>
      </c>
      <c r="H27" s="31">
        <f>VLOOKUP($B27,'ProRef Stats'!$A:$M,5,FALSE)</f>
        <v>0.4</v>
      </c>
      <c r="I27" s="32">
        <f>VLOOKUP($B27,'ProRef Stats'!$A:$M,6,FALSE)</f>
        <v>259</v>
      </c>
      <c r="J27" s="34">
        <f>VLOOKUP($B27,'ProRef Stats'!$A:$M,7,FALSE)</f>
        <v>322</v>
      </c>
      <c r="K27" s="33">
        <f>VLOOKUP($B27,'ProRef Stats'!$A:$M,8,FALSE)</f>
        <v>-63</v>
      </c>
      <c r="L27" s="33">
        <f>VLOOKUP($B27,'ProRef Stats'!$A:$M,9,FALSE)</f>
        <v>-4.2</v>
      </c>
      <c r="M27" s="33">
        <f>VLOOKUP($B27,'ProRef Stats'!$A:$M,10,FALSE)</f>
        <v>-1.8</v>
      </c>
      <c r="N27" s="33">
        <f>VLOOKUP($B27,'ProRef Stats'!$A:$M,11,FALSE)</f>
        <v>-6</v>
      </c>
      <c r="O27" s="33">
        <f>VLOOKUP($B27,'ProRef Stats'!$A:$M,12,FALSE)</f>
        <v>-5.2</v>
      </c>
      <c r="P27" s="33">
        <f>VLOOKUP($B27,'ProRef Stats'!$A:$M,13,FALSE)</f>
        <v>-0.7</v>
      </c>
      <c r="Q27" s="11">
        <f>VLOOKUP($B27,'ProRef Stats'!$A:$M,4,FALSE)</f>
        <v>0</v>
      </c>
      <c r="R27" s="5"/>
      <c r="S27" s="5"/>
    </row>
    <row r="28" spans="1:19" x14ac:dyDescent="0.25">
      <c r="A28" s="5">
        <v>2016</v>
      </c>
      <c r="B28" t="s">
        <v>30</v>
      </c>
      <c r="C28" s="40">
        <f t="shared" si="0"/>
        <v>16.066666666666666</v>
      </c>
      <c r="D28" s="40">
        <f t="shared" si="1"/>
        <v>26.066666666666666</v>
      </c>
      <c r="E28" s="11">
        <f>VLOOKUP($B28,'ProRef Stats'!$A:$M,2,FALSE)</f>
        <v>3</v>
      </c>
      <c r="F28" s="11">
        <f>VLOOKUP($B28,'ProRef Stats'!$A:$M,3,FALSE)</f>
        <v>12</v>
      </c>
      <c r="G28" s="29">
        <f t="shared" si="2"/>
        <v>-10</v>
      </c>
      <c r="H28" s="31">
        <f>VLOOKUP($B28,'ProRef Stats'!$A:$M,5,FALSE)</f>
        <v>0.2</v>
      </c>
      <c r="I28" s="32">
        <f>VLOOKUP($B28,'ProRef Stats'!$A:$M,6,FALSE)</f>
        <v>241</v>
      </c>
      <c r="J28" s="34">
        <f>VLOOKUP($B28,'ProRef Stats'!$A:$M,7,FALSE)</f>
        <v>391</v>
      </c>
      <c r="K28" s="33">
        <f>VLOOKUP($B28,'ProRef Stats'!$A:$M,8,FALSE)</f>
        <v>-150</v>
      </c>
      <c r="L28" s="33">
        <f>VLOOKUP($B28,'ProRef Stats'!$A:$M,9,FALSE)</f>
        <v>-10</v>
      </c>
      <c r="M28" s="33">
        <f>VLOOKUP($B28,'ProRef Stats'!$A:$M,10,FALSE)</f>
        <v>-0.8</v>
      </c>
      <c r="N28" s="33">
        <f>VLOOKUP($B28,'ProRef Stats'!$A:$M,11,FALSE)</f>
        <v>-10.8</v>
      </c>
      <c r="O28" s="33">
        <f>VLOOKUP($B28,'ProRef Stats'!$A:$M,12,FALSE)</f>
        <v>-6.1</v>
      </c>
      <c r="P28" s="33">
        <f>VLOOKUP($B28,'ProRef Stats'!$A:$M,13,FALSE)</f>
        <v>-4.7</v>
      </c>
      <c r="Q28" s="11">
        <f>VLOOKUP($B28,'ProRef Stats'!$A:$M,4,FALSE)</f>
        <v>0</v>
      </c>
      <c r="R28" s="5"/>
      <c r="S28" s="5"/>
    </row>
    <row r="29" spans="1:19" x14ac:dyDescent="0.25">
      <c r="A29" s="5">
        <v>2016</v>
      </c>
      <c r="B29" t="s">
        <v>80</v>
      </c>
      <c r="C29" s="40">
        <f t="shared" si="0"/>
        <v>21.666666666666668</v>
      </c>
      <c r="D29" s="40">
        <f t="shared" si="1"/>
        <v>17.466666666666665</v>
      </c>
      <c r="E29" s="11">
        <f>VLOOKUP($B29,'ProRef Stats'!$A:$M,2,FALSE)</f>
        <v>8</v>
      </c>
      <c r="F29" s="11">
        <f>VLOOKUP($B29,'ProRef Stats'!$A:$M,3,FALSE)</f>
        <v>7</v>
      </c>
      <c r="G29" s="29">
        <f t="shared" si="2"/>
        <v>4.2</v>
      </c>
      <c r="H29" s="31">
        <f>VLOOKUP($B29,'ProRef Stats'!$A:$M,5,FALSE)</f>
        <v>0.53300000000000003</v>
      </c>
      <c r="I29" s="32">
        <f>VLOOKUP($B29,'ProRef Stats'!$A:$M,6,FALSE)</f>
        <v>325</v>
      </c>
      <c r="J29" s="34">
        <f>VLOOKUP($B29,'ProRef Stats'!$A:$M,7,FALSE)</f>
        <v>262</v>
      </c>
      <c r="K29" s="33">
        <f>VLOOKUP($B29,'ProRef Stats'!$A:$M,8,FALSE)</f>
        <v>63</v>
      </c>
      <c r="L29" s="33">
        <f>VLOOKUP($B29,'ProRef Stats'!$A:$M,9,FALSE)</f>
        <v>4.2</v>
      </c>
      <c r="M29" s="33">
        <f>VLOOKUP($B29,'ProRef Stats'!$A:$M,10,FALSE)</f>
        <v>-1.1000000000000001</v>
      </c>
      <c r="N29" s="33">
        <f>VLOOKUP($B29,'ProRef Stats'!$A:$M,11,FALSE)</f>
        <v>3.1</v>
      </c>
      <c r="O29" s="33">
        <f>VLOOKUP($B29,'ProRef Stats'!$A:$M,12,FALSE)</f>
        <v>-1</v>
      </c>
      <c r="P29" s="33">
        <f>VLOOKUP($B29,'ProRef Stats'!$A:$M,13,FALSE)</f>
        <v>4</v>
      </c>
      <c r="Q29" s="11">
        <f>VLOOKUP($B29,'ProRef Stats'!$A:$M,4,FALSE)</f>
        <v>0</v>
      </c>
      <c r="R29" s="5"/>
      <c r="S29" s="5"/>
    </row>
    <row r="30" spans="1:19" x14ac:dyDescent="0.25">
      <c r="A30" s="5">
        <v>2016</v>
      </c>
      <c r="B30" t="s">
        <v>10</v>
      </c>
      <c r="C30" s="40">
        <f t="shared" si="0"/>
        <v>16.933333333333334</v>
      </c>
      <c r="D30" s="40">
        <f t="shared" si="1"/>
        <v>19.8</v>
      </c>
      <c r="E30" s="11">
        <f>VLOOKUP($B30,'ProRef Stats'!$A:$M,2,FALSE)</f>
        <v>5</v>
      </c>
      <c r="F30" s="11">
        <f>VLOOKUP($B30,'ProRef Stats'!$A:$M,3,FALSE)</f>
        <v>10</v>
      </c>
      <c r="G30" s="29">
        <f t="shared" si="2"/>
        <v>-2.8666666666666667</v>
      </c>
      <c r="H30" s="31">
        <f>VLOOKUP($B30,'ProRef Stats'!$A:$M,5,FALSE)</f>
        <v>0.33300000000000002</v>
      </c>
      <c r="I30" s="32">
        <f>VLOOKUP($B30,'ProRef Stats'!$A:$M,6,FALSE)</f>
        <v>254</v>
      </c>
      <c r="J30" s="34">
        <f>VLOOKUP($B30,'ProRef Stats'!$A:$M,7,FALSE)</f>
        <v>297</v>
      </c>
      <c r="K30" s="33">
        <f>VLOOKUP($B30,'ProRef Stats'!$A:$M,8,FALSE)</f>
        <v>-43</v>
      </c>
      <c r="L30" s="33">
        <f>VLOOKUP($B30,'ProRef Stats'!$A:$M,9,FALSE)</f>
        <v>-2.9</v>
      </c>
      <c r="M30" s="33">
        <f>VLOOKUP($B30,'ProRef Stats'!$A:$M,10,FALSE)</f>
        <v>1.5</v>
      </c>
      <c r="N30" s="33">
        <f>VLOOKUP($B30,'ProRef Stats'!$A:$M,11,FALSE)</f>
        <v>-1.3</v>
      </c>
      <c r="O30" s="33">
        <f>VLOOKUP($B30,'ProRef Stats'!$A:$M,12,FALSE)</f>
        <v>-4.8</v>
      </c>
      <c r="P30" s="33">
        <f>VLOOKUP($B30,'ProRef Stats'!$A:$M,13,FALSE)</f>
        <v>3.4</v>
      </c>
      <c r="Q30" s="11">
        <f>VLOOKUP($B30,'ProRef Stats'!$A:$M,4,FALSE)</f>
        <v>0</v>
      </c>
      <c r="R30" s="5"/>
      <c r="S30" s="5"/>
    </row>
    <row r="31" spans="1:19" x14ac:dyDescent="0.25">
      <c r="A31" s="5">
        <v>2016</v>
      </c>
      <c r="B31" t="s">
        <v>34</v>
      </c>
      <c r="C31" s="40">
        <f t="shared" si="0"/>
        <v>15.2</v>
      </c>
      <c r="D31" s="40">
        <f t="shared" si="1"/>
        <v>25.2</v>
      </c>
      <c r="E31" s="11">
        <f>VLOOKUP($B31,'ProRef Stats'!$A:$M,2,FALSE)</f>
        <v>2</v>
      </c>
      <c r="F31" s="11">
        <f>VLOOKUP($B31,'ProRef Stats'!$A:$M,3,FALSE)</f>
        <v>13</v>
      </c>
      <c r="G31" s="29">
        <f t="shared" si="2"/>
        <v>-10</v>
      </c>
      <c r="H31" s="31">
        <f>VLOOKUP($B31,'ProRef Stats'!$A:$M,5,FALSE)</f>
        <v>0.13300000000000001</v>
      </c>
      <c r="I31" s="32">
        <f>VLOOKUP($B31,'ProRef Stats'!$A:$M,6,FALSE)</f>
        <v>228</v>
      </c>
      <c r="J31" s="34">
        <f>VLOOKUP($B31,'ProRef Stats'!$A:$M,7,FALSE)</f>
        <v>378</v>
      </c>
      <c r="K31" s="33">
        <f>VLOOKUP($B31,'ProRef Stats'!$A:$M,8,FALSE)</f>
        <v>-150</v>
      </c>
      <c r="L31" s="33">
        <f>VLOOKUP($B31,'ProRef Stats'!$A:$M,9,FALSE)</f>
        <v>-10</v>
      </c>
      <c r="M31" s="33">
        <f>VLOOKUP($B31,'ProRef Stats'!$A:$M,10,FALSE)</f>
        <v>1.6</v>
      </c>
      <c r="N31" s="33">
        <f>VLOOKUP($B31,'ProRef Stats'!$A:$M,11,FALSE)</f>
        <v>-8.4</v>
      </c>
      <c r="O31" s="33">
        <f>VLOOKUP($B31,'ProRef Stats'!$A:$M,12,FALSE)</f>
        <v>-6.7</v>
      </c>
      <c r="P31" s="33">
        <f>VLOOKUP($B31,'ProRef Stats'!$A:$M,13,FALSE)</f>
        <v>-1.7</v>
      </c>
      <c r="Q31" s="11">
        <f>VLOOKUP($B31,'ProRef Stats'!$A:$M,4,FALSE)</f>
        <v>0</v>
      </c>
      <c r="R31" s="5"/>
      <c r="S31" s="5"/>
    </row>
    <row r="32" spans="1:19" x14ac:dyDescent="0.25">
      <c r="A32" s="5">
        <v>2016</v>
      </c>
      <c r="B32" t="s">
        <v>26</v>
      </c>
      <c r="C32" s="40">
        <f t="shared" si="0"/>
        <v>19.8</v>
      </c>
      <c r="D32" s="40">
        <f t="shared" si="1"/>
        <v>24.666666666666668</v>
      </c>
      <c r="E32" s="11">
        <f>VLOOKUP($B32,'ProRef Stats'!$A:$M,2,FALSE)</f>
        <v>5</v>
      </c>
      <c r="F32" s="11">
        <f>VLOOKUP($B32,'ProRef Stats'!$A:$M,3,FALSE)</f>
        <v>10</v>
      </c>
      <c r="G32" s="29">
        <f t="shared" si="2"/>
        <v>-4.8666666666666663</v>
      </c>
      <c r="H32" s="31">
        <f>VLOOKUP($B32,'ProRef Stats'!$A:$M,5,FALSE)</f>
        <v>0.33300000000000002</v>
      </c>
      <c r="I32" s="32">
        <f>VLOOKUP($B32,'ProRef Stats'!$A:$M,6,FALSE)</f>
        <v>297</v>
      </c>
      <c r="J32" s="34">
        <f>VLOOKUP($B32,'ProRef Stats'!$A:$M,7,FALSE)</f>
        <v>370</v>
      </c>
      <c r="K32" s="33">
        <f>VLOOKUP($B32,'ProRef Stats'!$A:$M,8,FALSE)</f>
        <v>-73</v>
      </c>
      <c r="L32" s="33">
        <f>VLOOKUP($B32,'ProRef Stats'!$A:$M,9,FALSE)</f>
        <v>-4.9000000000000004</v>
      </c>
      <c r="M32" s="33">
        <f>VLOOKUP($B32,'ProRef Stats'!$A:$M,10,FALSE)</f>
        <v>-0.2</v>
      </c>
      <c r="N32" s="33">
        <f>VLOOKUP($B32,'ProRef Stats'!$A:$M,11,FALSE)</f>
        <v>-5</v>
      </c>
      <c r="O32" s="33">
        <f>VLOOKUP($B32,'ProRef Stats'!$A:$M,12,FALSE)</f>
        <v>-2</v>
      </c>
      <c r="P32" s="33">
        <f>VLOOKUP($B32,'ProRef Stats'!$A:$M,13,FALSE)</f>
        <v>-3.1</v>
      </c>
      <c r="Q32" s="11">
        <f>VLOOKUP($B32,'ProRef Stats'!$A:$M,4,FALSE)</f>
        <v>0</v>
      </c>
      <c r="R32" s="5"/>
      <c r="S32" s="5"/>
    </row>
    <row r="33" spans="1:19" x14ac:dyDescent="0.25">
      <c r="A33" s="5">
        <v>2016</v>
      </c>
      <c r="B33" t="s">
        <v>21</v>
      </c>
      <c r="C33" s="40">
        <f t="shared" si="0"/>
        <v>14</v>
      </c>
      <c r="D33" s="40">
        <f t="shared" si="1"/>
        <v>25.466666666666665</v>
      </c>
      <c r="E33" s="11">
        <f>VLOOKUP($B33,'ProRef Stats'!$A:$M,2,FALSE)</f>
        <v>0</v>
      </c>
      <c r="F33" s="11">
        <f>VLOOKUP($B33,'ProRef Stats'!$A:$M,3,FALSE)</f>
        <v>15</v>
      </c>
      <c r="G33" s="29">
        <f t="shared" si="2"/>
        <v>-11.466666666666667</v>
      </c>
      <c r="H33" s="31">
        <f>VLOOKUP($B33,'ProRef Stats'!$A:$M,5,FALSE)</f>
        <v>0</v>
      </c>
      <c r="I33" s="32">
        <f>VLOOKUP($B33,'ProRef Stats'!$A:$M,6,FALSE)</f>
        <v>210</v>
      </c>
      <c r="J33" s="34">
        <f>VLOOKUP($B33,'ProRef Stats'!$A:$M,7,FALSE)</f>
        <v>382</v>
      </c>
      <c r="K33" s="33">
        <f>VLOOKUP($B33,'ProRef Stats'!$A:$M,8,FALSE)</f>
        <v>-172</v>
      </c>
      <c r="L33" s="33">
        <f>VLOOKUP($B33,'ProRef Stats'!$A:$M,9,FALSE)</f>
        <v>-11.5</v>
      </c>
      <c r="M33" s="33">
        <f>VLOOKUP($B33,'ProRef Stats'!$A:$M,10,FALSE)</f>
        <v>-0.4</v>
      </c>
      <c r="N33" s="33">
        <f>VLOOKUP($B33,'ProRef Stats'!$A:$M,11,FALSE)</f>
        <v>-11.9</v>
      </c>
      <c r="O33" s="33">
        <f>VLOOKUP($B33,'ProRef Stats'!$A:$M,12,FALSE)</f>
        <v>-7.7</v>
      </c>
      <c r="P33" s="33">
        <f>VLOOKUP($B33,'ProRef Stats'!$A:$M,13,FALSE)</f>
        <v>-4.2</v>
      </c>
      <c r="Q33" s="11">
        <f>VLOOKUP($B33,'ProRef Stats'!$A:$M,4,FALSE)</f>
        <v>0</v>
      </c>
      <c r="R33" s="5"/>
      <c r="S33" s="5"/>
    </row>
  </sheetData>
  <conditionalFormatting sqref="C2:C33">
    <cfRule type="dataBar" priority="2">
      <dataBar>
        <cfvo type="min"/>
        <cfvo type="max"/>
        <color rgb="FF63C384"/>
      </dataBar>
      <extLst>
        <ext xmlns:x14="http://schemas.microsoft.com/office/spreadsheetml/2009/9/main" uri="{B025F937-C7B1-47D3-B67F-A62EFF666E3E}">
          <x14:id>{C5A0054F-9154-49E9-96C2-5783C8822DF2}</x14:id>
        </ext>
      </extLst>
    </cfRule>
  </conditionalFormatting>
  <conditionalFormatting sqref="D2:D33">
    <cfRule type="dataBar" priority="1">
      <dataBar>
        <cfvo type="min"/>
        <cfvo type="max"/>
        <color rgb="FFFF0000"/>
      </dataBar>
      <extLst>
        <ext xmlns:x14="http://schemas.microsoft.com/office/spreadsheetml/2009/9/main" uri="{B025F937-C7B1-47D3-B67F-A62EFF666E3E}">
          <x14:id>{3BB8C161-6E05-4C1F-A0A2-B2E15FF8F36F}</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C5A0054F-9154-49E9-96C2-5783C8822DF2}">
            <x14:dataBar minLength="0" maxLength="100" border="1" negativeBarBorderColorSameAsPositive="0">
              <x14:cfvo type="autoMin"/>
              <x14:cfvo type="autoMax"/>
              <x14:borderColor rgb="FF63C384"/>
              <x14:negativeFillColor rgb="FFFF0000"/>
              <x14:negativeBorderColor rgb="FFFF0000"/>
              <x14:axisColor rgb="FF000000"/>
            </x14:dataBar>
          </x14:cfRule>
          <xm:sqref>C2:C33</xm:sqref>
        </x14:conditionalFormatting>
        <x14:conditionalFormatting xmlns:xm="http://schemas.microsoft.com/office/excel/2006/main">
          <x14:cfRule type="dataBar" id="{3BB8C161-6E05-4C1F-A0A2-B2E15FF8F36F}">
            <x14:dataBar minLength="0" maxLength="100" border="1" negativeBarBorderColorSameAsPositive="0">
              <x14:cfvo type="autoMin"/>
              <x14:cfvo type="autoMax"/>
              <x14:borderColor rgb="FFD6007B"/>
              <x14:negativeFillColor rgb="FFFF0000"/>
              <x14:negativeBorderColor rgb="FFFF0000"/>
              <x14:axisColor rgb="FF000000"/>
            </x14:dataBar>
          </x14:cfRule>
          <xm:sqref>D2:D33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M40"/>
  <sheetViews>
    <sheetView showGridLines="0" zoomScale="88" zoomScaleNormal="100" workbookViewId="0">
      <pane ySplit="2" topLeftCell="A3" activePane="bottomLeft" state="frozen"/>
      <selection pane="bottomLeft" activeCell="D2" sqref="D2"/>
    </sheetView>
  </sheetViews>
  <sheetFormatPr defaultRowHeight="15" x14ac:dyDescent="0.25"/>
  <cols>
    <col min="1" max="1" width="21.140625" bestFit="1" customWidth="1"/>
    <col min="2" max="2" width="7.5703125" customWidth="1"/>
    <col min="3" max="4" width="8.5703125" customWidth="1"/>
    <col min="5" max="5" width="8.5703125" style="20" customWidth="1"/>
    <col min="6" max="7" width="8" customWidth="1"/>
    <col min="8" max="8" width="7.140625" customWidth="1"/>
    <col min="9" max="9" width="11.85546875" bestFit="1" customWidth="1"/>
    <col min="10" max="10" width="13.85546875" customWidth="1"/>
    <col min="11" max="11" width="10.42578125" style="44" customWidth="1"/>
    <col min="12" max="12" width="12.28515625" customWidth="1"/>
    <col min="13" max="13" width="11.42578125" customWidth="1"/>
    <col min="14" max="14" width="8.7109375" customWidth="1"/>
    <col min="15" max="15" width="24.140625" customWidth="1"/>
    <col min="16" max="16" width="30" customWidth="1"/>
  </cols>
  <sheetData>
    <row r="1" spans="1:13" x14ac:dyDescent="0.25">
      <c r="A1" s="43" t="s">
        <v>124</v>
      </c>
    </row>
    <row r="2" spans="1:13" ht="42.75" x14ac:dyDescent="0.25">
      <c r="A2" s="45" t="s">
        <v>75</v>
      </c>
      <c r="B2" s="46" t="s">
        <v>65</v>
      </c>
      <c r="C2" s="46" t="s">
        <v>66</v>
      </c>
      <c r="D2" s="46" t="s">
        <v>77</v>
      </c>
      <c r="E2" s="64" t="s">
        <v>48</v>
      </c>
      <c r="F2" s="46" t="s">
        <v>67</v>
      </c>
      <c r="G2" s="46" t="s">
        <v>68</v>
      </c>
      <c r="H2" s="46" t="s">
        <v>69</v>
      </c>
      <c r="I2" s="46" t="s">
        <v>78</v>
      </c>
      <c r="J2" s="65" t="s">
        <v>79</v>
      </c>
      <c r="K2" s="66" t="s">
        <v>49</v>
      </c>
      <c r="L2" s="65" t="s">
        <v>89</v>
      </c>
      <c r="M2" s="65" t="s">
        <v>90</v>
      </c>
    </row>
    <row r="3" spans="1:13" x14ac:dyDescent="0.25">
      <c r="A3" t="s">
        <v>15</v>
      </c>
      <c r="B3">
        <v>12</v>
      </c>
      <c r="C3">
        <v>3</v>
      </c>
      <c r="E3" s="20">
        <v>0.8</v>
      </c>
      <c r="F3">
        <v>432</v>
      </c>
      <c r="G3">
        <v>290</v>
      </c>
      <c r="H3">
        <v>142</v>
      </c>
      <c r="I3">
        <v>9.5</v>
      </c>
      <c r="J3">
        <v>-0.7</v>
      </c>
      <c r="K3" s="44">
        <v>8.6999999999999993</v>
      </c>
      <c r="L3">
        <v>6.7</v>
      </c>
      <c r="M3">
        <v>2</v>
      </c>
    </row>
    <row r="4" spans="1:13" x14ac:dyDescent="0.25">
      <c r="A4" t="s">
        <v>9</v>
      </c>
      <c r="B4">
        <v>8</v>
      </c>
      <c r="C4">
        <v>7</v>
      </c>
      <c r="E4" s="20">
        <v>0.53300000000000003</v>
      </c>
      <c r="F4">
        <v>280</v>
      </c>
      <c r="G4">
        <v>343</v>
      </c>
      <c r="H4">
        <v>-63</v>
      </c>
      <c r="I4">
        <v>-4.2</v>
      </c>
      <c r="J4">
        <v>-0.3</v>
      </c>
      <c r="K4" s="44">
        <v>-4.5</v>
      </c>
      <c r="L4">
        <v>-3.3</v>
      </c>
      <c r="M4">
        <v>-1.2</v>
      </c>
    </row>
    <row r="5" spans="1:13" x14ac:dyDescent="0.25">
      <c r="A5" t="s">
        <v>16</v>
      </c>
      <c r="B5">
        <v>6</v>
      </c>
      <c r="C5">
        <v>9</v>
      </c>
      <c r="E5" s="20">
        <v>0.4</v>
      </c>
      <c r="F5">
        <v>265</v>
      </c>
      <c r="G5">
        <v>371</v>
      </c>
      <c r="H5">
        <v>-106</v>
      </c>
      <c r="I5">
        <v>-7.1</v>
      </c>
      <c r="J5">
        <v>1.2</v>
      </c>
      <c r="K5" s="44">
        <v>-5.9</v>
      </c>
      <c r="L5">
        <v>-3.8</v>
      </c>
      <c r="M5">
        <v>-2.1</v>
      </c>
    </row>
    <row r="6" spans="1:13" x14ac:dyDescent="0.25">
      <c r="A6" t="s">
        <v>18</v>
      </c>
      <c r="B6">
        <v>5</v>
      </c>
      <c r="C6">
        <v>10</v>
      </c>
      <c r="E6" s="20">
        <v>0.33300000000000002</v>
      </c>
      <c r="F6">
        <v>292</v>
      </c>
      <c r="G6">
        <v>356</v>
      </c>
      <c r="H6">
        <v>-64</v>
      </c>
      <c r="I6">
        <v>-4.3</v>
      </c>
      <c r="J6">
        <v>-0.5</v>
      </c>
      <c r="K6" s="44">
        <v>-4.7</v>
      </c>
      <c r="L6">
        <v>-2.2999999999999998</v>
      </c>
      <c r="M6">
        <v>-2.4</v>
      </c>
    </row>
    <row r="7" spans="1:13" x14ac:dyDescent="0.25">
      <c r="A7" t="s">
        <v>221</v>
      </c>
    </row>
    <row r="8" spans="1:13" x14ac:dyDescent="0.25">
      <c r="A8" t="s">
        <v>22</v>
      </c>
      <c r="B8">
        <v>12</v>
      </c>
      <c r="C8">
        <v>3</v>
      </c>
      <c r="E8" s="20">
        <v>0.8</v>
      </c>
      <c r="F8">
        <v>378</v>
      </c>
      <c r="G8">
        <v>284</v>
      </c>
      <c r="H8">
        <v>94</v>
      </c>
      <c r="I8">
        <v>6.3</v>
      </c>
      <c r="J8">
        <v>-0.3</v>
      </c>
      <c r="K8" s="44">
        <v>5.9</v>
      </c>
      <c r="L8">
        <v>3.3</v>
      </c>
      <c r="M8">
        <v>2.7</v>
      </c>
    </row>
    <row r="9" spans="1:13" x14ac:dyDescent="0.25">
      <c r="A9" t="s">
        <v>25</v>
      </c>
      <c r="B9">
        <v>9</v>
      </c>
      <c r="C9">
        <v>6</v>
      </c>
      <c r="E9" s="20">
        <v>0.6</v>
      </c>
      <c r="F9">
        <v>368</v>
      </c>
      <c r="G9">
        <v>272</v>
      </c>
      <c r="H9">
        <v>96</v>
      </c>
      <c r="I9">
        <v>6.4</v>
      </c>
      <c r="J9">
        <v>-2</v>
      </c>
      <c r="K9" s="44">
        <v>4.4000000000000004</v>
      </c>
      <c r="L9">
        <v>2</v>
      </c>
      <c r="M9">
        <v>2.2999999999999998</v>
      </c>
    </row>
    <row r="10" spans="1:13" x14ac:dyDescent="0.25">
      <c r="A10" t="s">
        <v>24</v>
      </c>
      <c r="B10">
        <v>6</v>
      </c>
      <c r="C10">
        <v>9</v>
      </c>
      <c r="E10" s="20">
        <v>0.4</v>
      </c>
      <c r="F10">
        <v>259</v>
      </c>
      <c r="G10">
        <v>322</v>
      </c>
      <c r="H10">
        <v>-63</v>
      </c>
      <c r="I10">
        <v>-4.2</v>
      </c>
      <c r="J10">
        <v>-1.8</v>
      </c>
      <c r="K10" s="44">
        <v>-6</v>
      </c>
      <c r="L10">
        <v>-5.2</v>
      </c>
      <c r="M10">
        <v>-0.7</v>
      </c>
    </row>
    <row r="11" spans="1:13" x14ac:dyDescent="0.25">
      <c r="A11" t="s">
        <v>21</v>
      </c>
      <c r="B11">
        <v>0</v>
      </c>
      <c r="C11">
        <v>15</v>
      </c>
      <c r="E11" s="20">
        <v>0</v>
      </c>
      <c r="F11">
        <v>210</v>
      </c>
      <c r="G11">
        <v>382</v>
      </c>
      <c r="H11">
        <v>-172</v>
      </c>
      <c r="I11">
        <v>-11.5</v>
      </c>
      <c r="J11">
        <v>-0.4</v>
      </c>
      <c r="K11" s="44">
        <v>-11.9</v>
      </c>
      <c r="L11">
        <v>-7.7</v>
      </c>
      <c r="M11">
        <v>-4.2</v>
      </c>
    </row>
    <row r="12" spans="1:13" x14ac:dyDescent="0.25">
      <c r="A12" t="s">
        <v>222</v>
      </c>
    </row>
    <row r="13" spans="1:13" x14ac:dyDescent="0.25">
      <c r="A13" t="s">
        <v>19</v>
      </c>
      <c r="B13">
        <v>10</v>
      </c>
      <c r="C13">
        <v>5</v>
      </c>
      <c r="E13" s="20">
        <v>0.66700000000000004</v>
      </c>
      <c r="F13">
        <v>407</v>
      </c>
      <c r="G13">
        <v>253</v>
      </c>
      <c r="H13">
        <v>154</v>
      </c>
      <c r="I13">
        <v>10.3</v>
      </c>
      <c r="J13">
        <v>-3</v>
      </c>
      <c r="K13" s="44">
        <v>7.3</v>
      </c>
      <c r="L13">
        <v>3.9</v>
      </c>
      <c r="M13">
        <v>3.4</v>
      </c>
    </row>
    <row r="14" spans="1:13" x14ac:dyDescent="0.25">
      <c r="A14" t="s">
        <v>13</v>
      </c>
      <c r="B14">
        <v>8</v>
      </c>
      <c r="C14">
        <v>7</v>
      </c>
      <c r="E14" s="20">
        <v>0.53300000000000003</v>
      </c>
      <c r="F14">
        <v>319</v>
      </c>
      <c r="G14">
        <v>346</v>
      </c>
      <c r="H14">
        <v>-27</v>
      </c>
      <c r="I14">
        <v>-1.8</v>
      </c>
      <c r="J14">
        <v>-2.4</v>
      </c>
      <c r="K14" s="44">
        <v>-4.2</v>
      </c>
      <c r="L14">
        <v>-1.7</v>
      </c>
      <c r="M14">
        <v>-2.5</v>
      </c>
    </row>
    <row r="15" spans="1:13" x14ac:dyDescent="0.25">
      <c r="A15" t="s">
        <v>12</v>
      </c>
      <c r="B15">
        <v>4</v>
      </c>
      <c r="C15">
        <v>11</v>
      </c>
      <c r="E15" s="20">
        <v>0.26700000000000002</v>
      </c>
      <c r="F15">
        <v>325</v>
      </c>
      <c r="G15">
        <v>414</v>
      </c>
      <c r="H15">
        <v>-89</v>
      </c>
      <c r="I15">
        <v>-5.9</v>
      </c>
      <c r="J15">
        <v>0.2</v>
      </c>
      <c r="K15" s="44">
        <v>-5.8</v>
      </c>
      <c r="L15">
        <v>-0.2</v>
      </c>
      <c r="M15">
        <v>-5.6</v>
      </c>
    </row>
    <row r="16" spans="1:13" x14ac:dyDescent="0.25">
      <c r="A16" t="s">
        <v>30</v>
      </c>
      <c r="B16">
        <v>3</v>
      </c>
      <c r="C16">
        <v>12</v>
      </c>
      <c r="E16" s="20">
        <v>0.2</v>
      </c>
      <c r="F16">
        <v>241</v>
      </c>
      <c r="G16">
        <v>391</v>
      </c>
      <c r="H16">
        <v>-150</v>
      </c>
      <c r="I16">
        <v>-10</v>
      </c>
      <c r="J16">
        <v>-0.8</v>
      </c>
      <c r="K16" s="44">
        <v>-10.8</v>
      </c>
      <c r="L16">
        <v>-6.1</v>
      </c>
      <c r="M16">
        <v>-4.7</v>
      </c>
    </row>
    <row r="17" spans="1:13" x14ac:dyDescent="0.25">
      <c r="A17" t="s">
        <v>223</v>
      </c>
    </row>
    <row r="18" spans="1:13" x14ac:dyDescent="0.25">
      <c r="A18" t="s">
        <v>14</v>
      </c>
      <c r="B18">
        <v>9</v>
      </c>
      <c r="C18">
        <v>6</v>
      </c>
      <c r="E18" s="20">
        <v>0.6</v>
      </c>
      <c r="F18">
        <v>388</v>
      </c>
      <c r="G18">
        <v>315</v>
      </c>
      <c r="H18">
        <v>73</v>
      </c>
      <c r="I18">
        <v>4.9000000000000004</v>
      </c>
      <c r="J18">
        <v>-1</v>
      </c>
      <c r="K18" s="44">
        <v>3.8</v>
      </c>
      <c r="L18">
        <v>3.6</v>
      </c>
      <c r="M18">
        <v>0.3</v>
      </c>
    </row>
    <row r="19" spans="1:13" x14ac:dyDescent="0.25">
      <c r="A19" t="s">
        <v>80</v>
      </c>
      <c r="B19">
        <v>8</v>
      </c>
      <c r="C19">
        <v>7</v>
      </c>
      <c r="E19" s="20">
        <v>0.53300000000000003</v>
      </c>
      <c r="F19">
        <v>325</v>
      </c>
      <c r="G19">
        <v>262</v>
      </c>
      <c r="H19">
        <v>63</v>
      </c>
      <c r="I19">
        <v>4.2</v>
      </c>
      <c r="J19">
        <v>-1.1000000000000001</v>
      </c>
      <c r="K19" s="44">
        <v>3.1</v>
      </c>
      <c r="L19">
        <v>-1</v>
      </c>
      <c r="M19">
        <v>4</v>
      </c>
    </row>
    <row r="20" spans="1:13" x14ac:dyDescent="0.25">
      <c r="A20" t="s">
        <v>17</v>
      </c>
      <c r="B20">
        <v>6</v>
      </c>
      <c r="C20">
        <v>9</v>
      </c>
      <c r="E20" s="20">
        <v>0.4</v>
      </c>
      <c r="F20">
        <v>291</v>
      </c>
      <c r="G20">
        <v>343</v>
      </c>
      <c r="H20">
        <v>-52</v>
      </c>
      <c r="I20">
        <v>-3.5</v>
      </c>
      <c r="J20">
        <v>-0.7</v>
      </c>
      <c r="K20" s="44">
        <v>-4.0999999999999996</v>
      </c>
      <c r="L20">
        <v>-3</v>
      </c>
      <c r="M20">
        <v>-1.1000000000000001</v>
      </c>
    </row>
    <row r="21" spans="1:13" x14ac:dyDescent="0.25">
      <c r="A21" t="s">
        <v>31</v>
      </c>
      <c r="B21">
        <v>5</v>
      </c>
      <c r="C21">
        <v>10</v>
      </c>
      <c r="E21" s="20">
        <v>0.33300000000000002</v>
      </c>
      <c r="F21">
        <v>265</v>
      </c>
      <c r="G21">
        <v>355</v>
      </c>
      <c r="H21">
        <v>-90</v>
      </c>
      <c r="I21">
        <v>-6</v>
      </c>
      <c r="J21">
        <v>-1.1000000000000001</v>
      </c>
      <c r="K21" s="44">
        <v>-7.1</v>
      </c>
      <c r="L21">
        <v>-4.5</v>
      </c>
      <c r="M21">
        <v>-2.7</v>
      </c>
    </row>
    <row r="22" spans="1:13" x14ac:dyDescent="0.25">
      <c r="A22" t="s">
        <v>20</v>
      </c>
      <c r="B22">
        <v>13</v>
      </c>
      <c r="C22">
        <v>2</v>
      </c>
      <c r="E22" s="20">
        <v>0.86699999999999999</v>
      </c>
      <c r="F22">
        <v>457</v>
      </c>
      <c r="G22">
        <v>289</v>
      </c>
      <c r="H22">
        <v>168</v>
      </c>
      <c r="I22">
        <v>11.2</v>
      </c>
      <c r="J22">
        <v>-0.8</v>
      </c>
      <c r="K22" s="44">
        <v>10.4</v>
      </c>
      <c r="L22">
        <v>8.8000000000000007</v>
      </c>
      <c r="M22">
        <v>1.7</v>
      </c>
    </row>
    <row r="23" spans="1:13" x14ac:dyDescent="0.25">
      <c r="A23" t="s">
        <v>27</v>
      </c>
      <c r="B23">
        <v>8</v>
      </c>
      <c r="C23">
        <v>7</v>
      </c>
      <c r="E23" s="20">
        <v>0.53300000000000003</v>
      </c>
      <c r="F23">
        <v>348</v>
      </c>
      <c r="G23">
        <v>332</v>
      </c>
      <c r="H23">
        <v>16</v>
      </c>
      <c r="I23">
        <v>1.1000000000000001</v>
      </c>
      <c r="J23">
        <v>-0.5</v>
      </c>
      <c r="K23" s="44">
        <v>0.6</v>
      </c>
      <c r="L23">
        <v>1.2</v>
      </c>
      <c r="M23">
        <v>-0.6</v>
      </c>
    </row>
    <row r="24" spans="1:13" x14ac:dyDescent="0.25">
      <c r="A24" t="s">
        <v>11</v>
      </c>
      <c r="B24">
        <v>7</v>
      </c>
      <c r="C24">
        <v>8</v>
      </c>
      <c r="E24" s="20">
        <v>0.46700000000000003</v>
      </c>
      <c r="F24">
        <v>332</v>
      </c>
      <c r="G24">
        <v>370</v>
      </c>
      <c r="H24">
        <v>-38</v>
      </c>
      <c r="I24">
        <v>-2.5</v>
      </c>
      <c r="J24">
        <v>2.1</v>
      </c>
      <c r="K24" s="44">
        <v>-0.5</v>
      </c>
      <c r="L24">
        <v>1.1000000000000001</v>
      </c>
      <c r="M24">
        <v>-1.5</v>
      </c>
    </row>
    <row r="25" spans="1:13" x14ac:dyDescent="0.25">
      <c r="A25" t="s">
        <v>34</v>
      </c>
      <c r="B25">
        <v>2</v>
      </c>
      <c r="C25">
        <v>13</v>
      </c>
      <c r="E25" s="20">
        <v>0.13300000000000001</v>
      </c>
      <c r="F25">
        <v>228</v>
      </c>
      <c r="G25">
        <v>378</v>
      </c>
      <c r="H25">
        <v>-150</v>
      </c>
      <c r="I25">
        <v>-10</v>
      </c>
      <c r="J25">
        <v>1.6</v>
      </c>
      <c r="K25" s="44">
        <v>-8.4</v>
      </c>
      <c r="L25">
        <v>-6.7</v>
      </c>
      <c r="M25">
        <v>-1.7</v>
      </c>
    </row>
    <row r="26" spans="1:13" x14ac:dyDescent="0.25">
      <c r="A26" t="s">
        <v>224</v>
      </c>
    </row>
    <row r="27" spans="1:13" x14ac:dyDescent="0.25">
      <c r="A27" t="s">
        <v>23</v>
      </c>
      <c r="B27">
        <v>12</v>
      </c>
      <c r="C27">
        <v>3</v>
      </c>
      <c r="E27" s="20">
        <v>0.8</v>
      </c>
      <c r="F27">
        <v>359</v>
      </c>
      <c r="G27">
        <v>242</v>
      </c>
      <c r="H27">
        <v>117</v>
      </c>
      <c r="I27">
        <v>7.8</v>
      </c>
      <c r="J27">
        <v>1.5</v>
      </c>
      <c r="K27" s="44">
        <v>9.3000000000000007</v>
      </c>
      <c r="L27">
        <v>2.2999999999999998</v>
      </c>
      <c r="M27">
        <v>7</v>
      </c>
    </row>
    <row r="28" spans="1:13" x14ac:dyDescent="0.25">
      <c r="A28" t="s">
        <v>35</v>
      </c>
      <c r="B28">
        <v>8</v>
      </c>
      <c r="C28">
        <v>7</v>
      </c>
      <c r="E28" s="20">
        <v>0.53300000000000003</v>
      </c>
      <c r="F28">
        <v>375</v>
      </c>
      <c r="G28">
        <v>365</v>
      </c>
      <c r="H28">
        <v>10</v>
      </c>
      <c r="I28">
        <v>0.7</v>
      </c>
      <c r="J28">
        <v>0.9</v>
      </c>
      <c r="K28" s="44">
        <v>1.6</v>
      </c>
      <c r="L28">
        <v>4.9000000000000004</v>
      </c>
      <c r="M28">
        <v>-3.4</v>
      </c>
    </row>
    <row r="29" spans="1:13" x14ac:dyDescent="0.25">
      <c r="A29" t="s">
        <v>4</v>
      </c>
      <c r="B29">
        <v>7</v>
      </c>
      <c r="C29">
        <v>8</v>
      </c>
      <c r="E29" s="20">
        <v>0.46700000000000003</v>
      </c>
      <c r="F29">
        <v>309</v>
      </c>
      <c r="G29">
        <v>349</v>
      </c>
      <c r="H29">
        <v>-40</v>
      </c>
      <c r="I29">
        <v>-2.7</v>
      </c>
      <c r="J29">
        <v>1.8</v>
      </c>
      <c r="K29" s="44">
        <v>-0.9</v>
      </c>
      <c r="L29">
        <v>0.4</v>
      </c>
      <c r="M29">
        <v>-1.3</v>
      </c>
    </row>
    <row r="30" spans="1:13" x14ac:dyDescent="0.25">
      <c r="A30" t="s">
        <v>10</v>
      </c>
      <c r="B30">
        <v>5</v>
      </c>
      <c r="C30">
        <v>10</v>
      </c>
      <c r="E30" s="20">
        <v>0.33300000000000002</v>
      </c>
      <c r="F30">
        <v>254</v>
      </c>
      <c r="G30">
        <v>297</v>
      </c>
      <c r="H30">
        <v>-43</v>
      </c>
      <c r="I30">
        <v>-2.9</v>
      </c>
      <c r="J30">
        <v>1.5</v>
      </c>
      <c r="K30" s="44">
        <v>-1.3</v>
      </c>
      <c r="L30">
        <v>-4.8</v>
      </c>
      <c r="M30">
        <v>3.4</v>
      </c>
    </row>
    <row r="31" spans="1:13" x14ac:dyDescent="0.25">
      <c r="A31" t="s">
        <v>225</v>
      </c>
    </row>
    <row r="32" spans="1:13" x14ac:dyDescent="0.25">
      <c r="A32" t="s">
        <v>28</v>
      </c>
      <c r="B32">
        <v>11</v>
      </c>
      <c r="C32">
        <v>4</v>
      </c>
      <c r="E32" s="20">
        <v>0.73299999999999998</v>
      </c>
      <c r="F32">
        <v>353</v>
      </c>
      <c r="G32">
        <v>305</v>
      </c>
      <c r="H32">
        <v>48</v>
      </c>
      <c r="I32">
        <v>3.2</v>
      </c>
      <c r="J32">
        <v>1.7</v>
      </c>
      <c r="K32" s="44">
        <v>4.9000000000000004</v>
      </c>
      <c r="L32">
        <v>2</v>
      </c>
      <c r="M32">
        <v>2.9</v>
      </c>
    </row>
    <row r="33" spans="1:13" x14ac:dyDescent="0.25">
      <c r="A33" t="s">
        <v>7</v>
      </c>
      <c r="B33">
        <v>11</v>
      </c>
      <c r="C33">
        <v>4</v>
      </c>
      <c r="E33" s="20">
        <v>0.73299999999999998</v>
      </c>
      <c r="F33">
        <v>424</v>
      </c>
      <c r="G33">
        <v>295</v>
      </c>
      <c r="H33">
        <v>129</v>
      </c>
      <c r="I33">
        <v>8.6</v>
      </c>
      <c r="J33">
        <v>1.7</v>
      </c>
      <c r="K33" s="44">
        <v>10.3</v>
      </c>
      <c r="L33">
        <v>7.1</v>
      </c>
      <c r="M33">
        <v>3.2</v>
      </c>
    </row>
    <row r="34" spans="1:13" x14ac:dyDescent="0.25">
      <c r="A34" t="s">
        <v>8</v>
      </c>
      <c r="B34">
        <v>9</v>
      </c>
      <c r="C34">
        <v>6</v>
      </c>
      <c r="E34" s="20">
        <v>0.6</v>
      </c>
      <c r="F34">
        <v>331</v>
      </c>
      <c r="G34">
        <v>305</v>
      </c>
      <c r="H34">
        <v>26</v>
      </c>
      <c r="I34">
        <v>1.7</v>
      </c>
      <c r="J34">
        <v>1.9</v>
      </c>
      <c r="K34" s="44">
        <v>3.6</v>
      </c>
      <c r="L34">
        <v>0.9</v>
      </c>
      <c r="M34">
        <v>2.7</v>
      </c>
    </row>
    <row r="35" spans="1:13" x14ac:dyDescent="0.25">
      <c r="A35" t="s">
        <v>29</v>
      </c>
      <c r="B35">
        <v>4</v>
      </c>
      <c r="C35">
        <v>11</v>
      </c>
      <c r="E35" s="20">
        <v>0.26700000000000002</v>
      </c>
      <c r="F35">
        <v>304</v>
      </c>
      <c r="G35">
        <v>358</v>
      </c>
      <c r="H35">
        <v>-54</v>
      </c>
      <c r="I35">
        <v>-3.6</v>
      </c>
      <c r="J35">
        <v>1.3</v>
      </c>
      <c r="K35" s="44">
        <v>-2.2999999999999998</v>
      </c>
      <c r="L35">
        <v>-0.5</v>
      </c>
      <c r="M35">
        <v>-1.8</v>
      </c>
    </row>
    <row r="36" spans="1:13" x14ac:dyDescent="0.25">
      <c r="A36" t="s">
        <v>226</v>
      </c>
    </row>
    <row r="37" spans="1:13" x14ac:dyDescent="0.25">
      <c r="A37" t="s">
        <v>71</v>
      </c>
      <c r="B37">
        <v>11</v>
      </c>
      <c r="C37">
        <v>4</v>
      </c>
      <c r="E37" s="20">
        <v>0.73299999999999998</v>
      </c>
      <c r="F37">
        <v>465</v>
      </c>
      <c r="G37">
        <v>295</v>
      </c>
      <c r="H37">
        <v>170</v>
      </c>
      <c r="I37">
        <v>11.3</v>
      </c>
      <c r="J37">
        <v>0.1</v>
      </c>
      <c r="K37" s="44">
        <v>11.4</v>
      </c>
      <c r="L37">
        <v>9.3000000000000007</v>
      </c>
      <c r="M37">
        <v>2.1</v>
      </c>
    </row>
    <row r="38" spans="1:13" x14ac:dyDescent="0.25">
      <c r="A38" t="s">
        <v>5</v>
      </c>
      <c r="B38">
        <v>9</v>
      </c>
      <c r="C38">
        <v>6</v>
      </c>
      <c r="E38" s="20">
        <v>0.6</v>
      </c>
      <c r="F38">
        <v>342</v>
      </c>
      <c r="G38">
        <v>306</v>
      </c>
      <c r="H38">
        <v>36</v>
      </c>
      <c r="I38">
        <v>2.4</v>
      </c>
      <c r="J38">
        <v>0.1</v>
      </c>
      <c r="K38" s="44">
        <v>2.5</v>
      </c>
      <c r="L38">
        <v>0.3</v>
      </c>
      <c r="M38">
        <v>2.2999999999999998</v>
      </c>
    </row>
    <row r="39" spans="1:13" x14ac:dyDescent="0.25">
      <c r="A39" t="s">
        <v>33</v>
      </c>
      <c r="B39">
        <v>7</v>
      </c>
      <c r="C39">
        <v>8</v>
      </c>
      <c r="E39" s="20">
        <v>0.46700000000000003</v>
      </c>
      <c r="F39">
        <v>269</v>
      </c>
      <c r="G39">
        <v>337</v>
      </c>
      <c r="H39">
        <v>-68</v>
      </c>
      <c r="I39">
        <v>-4.5</v>
      </c>
      <c r="J39">
        <v>0.1</v>
      </c>
      <c r="K39" s="44">
        <v>-4.5</v>
      </c>
      <c r="L39">
        <v>-5.0999999999999996</v>
      </c>
      <c r="M39">
        <v>0.6</v>
      </c>
    </row>
    <row r="40" spans="1:13" x14ac:dyDescent="0.25">
      <c r="A40" t="s">
        <v>26</v>
      </c>
      <c r="B40">
        <v>5</v>
      </c>
      <c r="C40">
        <v>10</v>
      </c>
      <c r="E40" s="20">
        <v>0.33300000000000002</v>
      </c>
      <c r="F40">
        <v>297</v>
      </c>
      <c r="G40">
        <v>370</v>
      </c>
      <c r="H40">
        <v>-73</v>
      </c>
      <c r="I40">
        <v>-4.9000000000000004</v>
      </c>
      <c r="J40">
        <v>-0.2</v>
      </c>
      <c r="K40" s="44">
        <v>-5</v>
      </c>
      <c r="L40">
        <v>-2</v>
      </c>
      <c r="M40">
        <v>-3.1</v>
      </c>
    </row>
  </sheetData>
  <autoFilter ref="A2:M2" xr:uid="{00000000-0009-0000-0000-000003000000}">
    <sortState ref="A2:M2">
      <sortCondition descending="1" ref="B2"/>
    </sortState>
  </autoFilter>
  <hyperlinks>
    <hyperlink ref="A1" r:id="rId1" xr:uid="{00000000-0004-0000-0300-000000000000}"/>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H19"/>
  <sheetViews>
    <sheetView showGridLines="0" topLeftCell="B1" zoomScale="115" zoomScaleNormal="115" workbookViewId="0">
      <selection activeCell="C22" sqref="C22"/>
    </sheetView>
  </sheetViews>
  <sheetFormatPr defaultRowHeight="15" x14ac:dyDescent="0.25"/>
  <cols>
    <col min="1" max="1" width="0" hidden="1" customWidth="1"/>
    <col min="3" max="3" width="24.7109375" customWidth="1"/>
    <col min="4" max="4" width="11.5703125" customWidth="1"/>
    <col min="5" max="5" width="21.85546875" customWidth="1"/>
    <col min="6" max="6" width="7.140625" customWidth="1"/>
    <col min="7" max="7" width="17.42578125" style="5" bestFit="1" customWidth="1"/>
    <col min="8" max="8" width="12.85546875" customWidth="1"/>
  </cols>
  <sheetData>
    <row r="1" spans="1:8" ht="25.5" customHeight="1" x14ac:dyDescent="0.35">
      <c r="B1" s="125" t="s">
        <v>76</v>
      </c>
      <c r="C1" s="125"/>
      <c r="D1" s="125"/>
      <c r="E1" s="125"/>
      <c r="F1" s="125"/>
      <c r="G1" s="125"/>
      <c r="H1" s="125"/>
    </row>
    <row r="2" spans="1:8" s="9" customFormat="1" ht="45" customHeight="1" x14ac:dyDescent="0.25">
      <c r="A2" s="12" t="s">
        <v>46</v>
      </c>
      <c r="B2" s="41" t="s">
        <v>0</v>
      </c>
      <c r="C2" s="42" t="s">
        <v>74</v>
      </c>
      <c r="D2" s="41" t="s">
        <v>55</v>
      </c>
      <c r="E2" s="41" t="s">
        <v>47</v>
      </c>
      <c r="F2" s="41" t="s">
        <v>1</v>
      </c>
      <c r="G2" s="41" t="s">
        <v>2</v>
      </c>
      <c r="H2"/>
    </row>
    <row r="3" spans="1:8" x14ac:dyDescent="0.25">
      <c r="A3" s="11" t="str">
        <f>B3&amp;C3</f>
        <v>1</v>
      </c>
      <c r="B3" s="16">
        <v>1</v>
      </c>
      <c r="C3" s="37"/>
      <c r="D3" s="17" t="str">
        <f>IFERROR(VLOOKUP(A3,Data!A:H,7,FALSE),"")</f>
        <v/>
      </c>
      <c r="E3" s="18" t="str">
        <f>IFERROR(VLOOKUP(A3,Data!A:H,8,FALSE),"")</f>
        <v/>
      </c>
      <c r="F3" s="18" t="str">
        <f>IFERROR(VLOOKUP(A3,Data!A:H,3,FALSE),"")</f>
        <v/>
      </c>
      <c r="G3" s="19" t="str">
        <f>IFERROR(VLOOKUP(A3,Data!A:K,10,FALSE),"")</f>
        <v/>
      </c>
    </row>
    <row r="4" spans="1:8" x14ac:dyDescent="0.25">
      <c r="A4" s="11" t="str">
        <f t="shared" ref="A4:A19" si="0">B4&amp;C4</f>
        <v>2</v>
      </c>
      <c r="B4" s="16">
        <v>2</v>
      </c>
      <c r="C4" s="37"/>
      <c r="D4" s="17" t="str">
        <f>IFERROR(VLOOKUP(A4,Data!A:H,7,FALSE),"")</f>
        <v/>
      </c>
      <c r="E4" s="18" t="str">
        <f>IFERROR(VLOOKUP(A4,Data!A:H,8,FALSE),"")</f>
        <v/>
      </c>
      <c r="F4" s="18" t="str">
        <f>IFERROR(VLOOKUP(A4,Data!A:H,3,FALSE),"")</f>
        <v/>
      </c>
      <c r="G4" s="19" t="str">
        <f>IFERROR(VLOOKUP(A4,Data!A:K,10,FALSE),"")</f>
        <v/>
      </c>
    </row>
    <row r="5" spans="1:8" x14ac:dyDescent="0.25">
      <c r="A5" s="11" t="str">
        <f t="shared" si="0"/>
        <v>3</v>
      </c>
      <c r="B5" s="16">
        <v>3</v>
      </c>
      <c r="C5" s="37"/>
      <c r="D5" s="17" t="str">
        <f>IFERROR(VLOOKUP(A5,Data!A:H,7,FALSE),"")</f>
        <v/>
      </c>
      <c r="E5" s="18" t="str">
        <f>IFERROR(VLOOKUP(A5,Data!A:H,8,FALSE),"")</f>
        <v/>
      </c>
      <c r="F5" s="18" t="str">
        <f>IFERROR(VLOOKUP(A5,Data!A:H,3,FALSE),"")</f>
        <v/>
      </c>
      <c r="G5" s="19" t="str">
        <f>IFERROR(VLOOKUP(A5,Data!A:K,10,FALSE),"")</f>
        <v/>
      </c>
    </row>
    <row r="6" spans="1:8" x14ac:dyDescent="0.25">
      <c r="A6" s="11" t="str">
        <f t="shared" si="0"/>
        <v>4</v>
      </c>
      <c r="B6" s="16">
        <v>4</v>
      </c>
      <c r="C6" s="37"/>
      <c r="D6" s="17" t="str">
        <f>IFERROR(VLOOKUP(A6,Data!A:H,7,FALSE),"")</f>
        <v/>
      </c>
      <c r="E6" s="18" t="str">
        <f>IFERROR(VLOOKUP(A6,Data!A:H,8,FALSE),"")</f>
        <v/>
      </c>
      <c r="F6" s="18" t="str">
        <f>IFERROR(VLOOKUP(A6,Data!A:H,3,FALSE),"")</f>
        <v/>
      </c>
      <c r="G6" s="19" t="str">
        <f>IFERROR(VLOOKUP(A6,Data!A:K,10,FALSE),"")</f>
        <v/>
      </c>
    </row>
    <row r="7" spans="1:8" x14ac:dyDescent="0.25">
      <c r="A7" s="11" t="str">
        <f t="shared" si="0"/>
        <v>5</v>
      </c>
      <c r="B7" s="16">
        <v>5</v>
      </c>
      <c r="C7" s="37"/>
      <c r="D7" s="17" t="str">
        <f>IFERROR(VLOOKUP(A7,Data!A:H,7,FALSE),"")</f>
        <v/>
      </c>
      <c r="E7" s="18" t="str">
        <f>IFERROR(VLOOKUP(A7,Data!A:H,8,FALSE),"")</f>
        <v/>
      </c>
      <c r="F7" s="18" t="str">
        <f>IFERROR(VLOOKUP(A7,Data!A:H,3,FALSE),"")</f>
        <v/>
      </c>
      <c r="G7" s="19" t="str">
        <f>IFERROR(VLOOKUP(A7,Data!A:K,10,FALSE),"")</f>
        <v/>
      </c>
    </row>
    <row r="8" spans="1:8" x14ac:dyDescent="0.25">
      <c r="A8" s="11" t="str">
        <f t="shared" si="0"/>
        <v>6</v>
      </c>
      <c r="B8" s="16">
        <v>6</v>
      </c>
      <c r="C8" s="37"/>
      <c r="D8" s="17" t="str">
        <f>IFERROR(VLOOKUP(A8,Data!A:H,7,FALSE),"")</f>
        <v/>
      </c>
      <c r="E8" s="18" t="str">
        <f>IFERROR(VLOOKUP(A8,Data!A:H,8,FALSE),"")</f>
        <v/>
      </c>
      <c r="F8" s="18" t="str">
        <f>IFERROR(VLOOKUP(A8,Data!A:H,3,FALSE),"")</f>
        <v/>
      </c>
      <c r="G8" s="19" t="str">
        <f>IFERROR(VLOOKUP(A8,Data!A:K,10,FALSE),"")</f>
        <v/>
      </c>
    </row>
    <row r="9" spans="1:8" x14ac:dyDescent="0.25">
      <c r="A9" s="11" t="str">
        <f t="shared" si="0"/>
        <v>7</v>
      </c>
      <c r="B9" s="16">
        <v>7</v>
      </c>
      <c r="C9" s="37"/>
      <c r="D9" s="17" t="str">
        <f>IFERROR(VLOOKUP(A9,Data!A:H,7,FALSE),"")</f>
        <v/>
      </c>
      <c r="E9" s="18" t="str">
        <f>IFERROR(VLOOKUP(A9,Data!A:H,8,FALSE),"")</f>
        <v/>
      </c>
      <c r="F9" s="18" t="str">
        <f>IFERROR(VLOOKUP(A9,Data!A:H,3,FALSE),"")</f>
        <v/>
      </c>
      <c r="G9" s="19" t="str">
        <f>IFERROR(VLOOKUP(A9,Data!A:K,10,FALSE),"")</f>
        <v/>
      </c>
    </row>
    <row r="10" spans="1:8" x14ac:dyDescent="0.25">
      <c r="A10" s="11" t="str">
        <f t="shared" si="0"/>
        <v>8</v>
      </c>
      <c r="B10" s="16">
        <v>8</v>
      </c>
      <c r="C10" s="37"/>
      <c r="D10" s="17" t="str">
        <f>IFERROR(VLOOKUP(A10,Data!A:H,7,FALSE),"")</f>
        <v/>
      </c>
      <c r="E10" s="18" t="str">
        <f>IFERROR(VLOOKUP(A10,Data!A:H,8,FALSE),"")</f>
        <v/>
      </c>
      <c r="F10" s="18" t="str">
        <f>IFERROR(VLOOKUP(A10,Data!A:H,3,FALSE),"")</f>
        <v/>
      </c>
      <c r="G10" s="19" t="str">
        <f>IFERROR(VLOOKUP(A10,Data!A:K,10,FALSE),"")</f>
        <v/>
      </c>
    </row>
    <row r="11" spans="1:8" x14ac:dyDescent="0.25">
      <c r="A11" s="11" t="str">
        <f t="shared" si="0"/>
        <v>9</v>
      </c>
      <c r="B11" s="16">
        <v>9</v>
      </c>
      <c r="C11" s="37"/>
      <c r="D11" s="17" t="str">
        <f>IFERROR(VLOOKUP(A11,Data!A:H,7,FALSE),"")</f>
        <v/>
      </c>
      <c r="E11" s="18" t="str">
        <f>IFERROR(VLOOKUP(A11,Data!A:H,8,FALSE),"")</f>
        <v/>
      </c>
      <c r="F11" s="18" t="str">
        <f>IFERROR(VLOOKUP(A11,Data!A:H,3,FALSE),"")</f>
        <v/>
      </c>
      <c r="G11" s="19" t="str">
        <f>IFERROR(VLOOKUP(A11,Data!A:K,10,FALSE),"")</f>
        <v/>
      </c>
    </row>
    <row r="12" spans="1:8" x14ac:dyDescent="0.25">
      <c r="A12" s="11" t="str">
        <f t="shared" si="0"/>
        <v>10</v>
      </c>
      <c r="B12" s="16">
        <v>10</v>
      </c>
      <c r="C12" s="37"/>
      <c r="D12" s="17" t="str">
        <f>IFERROR(VLOOKUP(A12,Data!A:H,7,FALSE),"")</f>
        <v/>
      </c>
      <c r="E12" s="18" t="str">
        <f>IFERROR(VLOOKUP(A12,Data!A:H,8,FALSE),"")</f>
        <v/>
      </c>
      <c r="F12" s="18" t="str">
        <f>IFERROR(VLOOKUP(A12,Data!A:H,3,FALSE),"")</f>
        <v/>
      </c>
      <c r="G12" s="19" t="str">
        <f>IFERROR(VLOOKUP(A12,Data!A:K,10,FALSE),"")</f>
        <v/>
      </c>
    </row>
    <row r="13" spans="1:8" x14ac:dyDescent="0.25">
      <c r="A13" s="11" t="str">
        <f t="shared" si="0"/>
        <v>11</v>
      </c>
      <c r="B13" s="16">
        <v>11</v>
      </c>
      <c r="C13" s="37"/>
      <c r="D13" s="17" t="str">
        <f>IFERROR(VLOOKUP(A13,Data!A:H,7,FALSE),"")</f>
        <v/>
      </c>
      <c r="E13" s="18" t="str">
        <f>IFERROR(VLOOKUP(A13,Data!A:H,8,FALSE),"")</f>
        <v/>
      </c>
      <c r="F13" s="18" t="str">
        <f>IFERROR(VLOOKUP(A13,Data!A:H,3,FALSE),"")</f>
        <v/>
      </c>
      <c r="G13" s="19" t="str">
        <f>IFERROR(VLOOKUP(A13,Data!A:K,10,FALSE),"")</f>
        <v/>
      </c>
    </row>
    <row r="14" spans="1:8" x14ac:dyDescent="0.25">
      <c r="A14" s="11" t="str">
        <f t="shared" si="0"/>
        <v>12</v>
      </c>
      <c r="B14" s="16">
        <v>12</v>
      </c>
      <c r="C14" s="37"/>
      <c r="D14" s="17" t="str">
        <f>IFERROR(VLOOKUP(A14,Data!A:H,7,FALSE),"")</f>
        <v/>
      </c>
      <c r="E14" s="18" t="str">
        <f>IFERROR(VLOOKUP(A14,Data!A:H,8,FALSE),"")</f>
        <v/>
      </c>
      <c r="F14" s="18" t="str">
        <f>IFERROR(VLOOKUP(A14,Data!A:H,3,FALSE),"")</f>
        <v/>
      </c>
      <c r="G14" s="19" t="str">
        <f>IFERROR(VLOOKUP(A14,Data!A:K,10,FALSE),"")</f>
        <v/>
      </c>
    </row>
    <row r="15" spans="1:8" x14ac:dyDescent="0.25">
      <c r="A15" s="11" t="str">
        <f t="shared" si="0"/>
        <v>13</v>
      </c>
      <c r="B15" s="16">
        <v>13</v>
      </c>
      <c r="C15" s="37"/>
      <c r="D15" s="17" t="str">
        <f>IFERROR(VLOOKUP(A15,Data!A:H,7,FALSE),"")</f>
        <v/>
      </c>
      <c r="E15" s="18" t="str">
        <f>IFERROR(VLOOKUP(A15,Data!A:H,8,FALSE),"")</f>
        <v/>
      </c>
      <c r="F15" s="18" t="str">
        <f>IFERROR(VLOOKUP(A15,Data!A:H,3,FALSE),"")</f>
        <v/>
      </c>
      <c r="G15" s="19" t="str">
        <f>IFERROR(VLOOKUP(A15,Data!A:K,10,FALSE),"")</f>
        <v/>
      </c>
    </row>
    <row r="16" spans="1:8" x14ac:dyDescent="0.25">
      <c r="A16" s="11" t="str">
        <f t="shared" si="0"/>
        <v>14</v>
      </c>
      <c r="B16" s="16">
        <v>14</v>
      </c>
      <c r="C16" s="37"/>
      <c r="D16" s="17" t="str">
        <f>IFERROR(VLOOKUP(A16,Data!A:H,7,FALSE),"")</f>
        <v/>
      </c>
      <c r="E16" s="18" t="str">
        <f>IFERROR(VLOOKUP(A16,Data!A:H,8,FALSE),"")</f>
        <v/>
      </c>
      <c r="F16" s="18" t="str">
        <f>IFERROR(VLOOKUP(A16,Data!A:H,3,FALSE),"")</f>
        <v/>
      </c>
      <c r="G16" s="19" t="str">
        <f>IFERROR(VLOOKUP(A16,Data!A:K,10,FALSE),"")</f>
        <v/>
      </c>
    </row>
    <row r="17" spans="1:7" x14ac:dyDescent="0.25">
      <c r="A17" s="11" t="str">
        <f t="shared" si="0"/>
        <v>15</v>
      </c>
      <c r="B17" s="16">
        <v>15</v>
      </c>
      <c r="C17" s="37"/>
      <c r="D17" s="17" t="str">
        <f>IFERROR(VLOOKUP(A17,Data!A:H,7,FALSE),"")</f>
        <v/>
      </c>
      <c r="E17" s="18" t="str">
        <f>IFERROR(VLOOKUP(A17,Data!A:H,8,FALSE),"")</f>
        <v/>
      </c>
      <c r="F17" s="18" t="str">
        <f>IFERROR(VLOOKUP(A17,Data!A:H,3,FALSE),"")</f>
        <v/>
      </c>
      <c r="G17" s="19" t="str">
        <f>IFERROR(VLOOKUP(A17,Data!A:K,10,FALSE),"")</f>
        <v/>
      </c>
    </row>
    <row r="18" spans="1:7" x14ac:dyDescent="0.25">
      <c r="A18" s="11" t="str">
        <f t="shared" si="0"/>
        <v>16</v>
      </c>
      <c r="B18" s="16">
        <v>16</v>
      </c>
      <c r="C18" s="37"/>
      <c r="D18" s="17" t="str">
        <f>IFERROR(VLOOKUP(A18,Data!A:H,7,FALSE),"")</f>
        <v/>
      </c>
      <c r="E18" s="18" t="str">
        <f>IFERROR(VLOOKUP(A18,Data!A:H,8,FALSE),"")</f>
        <v/>
      </c>
      <c r="F18" s="18" t="str">
        <f>IFERROR(VLOOKUP(A18,Data!A:H,3,FALSE),"")</f>
        <v/>
      </c>
      <c r="G18" s="19" t="str">
        <f>IFERROR(VLOOKUP(A18,Data!A:K,10,FALSE),"")</f>
        <v/>
      </c>
    </row>
    <row r="19" spans="1:7" x14ac:dyDescent="0.25">
      <c r="A19" s="11" t="str">
        <f t="shared" si="0"/>
        <v>17</v>
      </c>
      <c r="B19" s="16">
        <v>17</v>
      </c>
      <c r="C19" s="37"/>
      <c r="D19" s="17" t="str">
        <f>IFERROR(VLOOKUP(A19,Data!A:H,7,FALSE),"")</f>
        <v/>
      </c>
      <c r="E19" s="18" t="str">
        <f>IFERROR(VLOOKUP(A19,Data!A:H,8,FALSE),"")</f>
        <v/>
      </c>
      <c r="F19" s="18" t="str">
        <f>IFERROR(VLOOKUP(A19,Data!A:H,3,FALSE),"")</f>
        <v/>
      </c>
      <c r="G19" s="19" t="str">
        <f>IFERROR(VLOOKUP(A19,Data!A:K,10,FALSE),"")</f>
        <v/>
      </c>
    </row>
  </sheetData>
  <mergeCells count="1">
    <mergeCell ref="B1:H1"/>
  </mergeCells>
  <conditionalFormatting sqref="C3:C19">
    <cfRule type="containsBlanks" dxfId="27" priority="5">
      <formula>LEN(TRIM(C3))=0</formula>
    </cfRule>
    <cfRule type="duplicateValues" dxfId="26" priority="11"/>
  </conditionalFormatting>
  <conditionalFormatting sqref="D3:D19">
    <cfRule type="containsText" dxfId="25" priority="9" operator="containsText" text="Away">
      <formula>NOT(ISERROR(SEARCH("Away",D3)))</formula>
    </cfRule>
    <cfRule type="containsText" dxfId="24" priority="10" operator="containsText" text="Home">
      <formula>NOT(ISERROR(SEARCH("Home",D3)))</formula>
    </cfRule>
  </conditionalFormatting>
  <conditionalFormatting sqref="F3:F19">
    <cfRule type="containsText" dxfId="23" priority="1" operator="containsText" text="Mon">
      <formula>NOT(ISERROR(SEARCH("Mon",F3)))</formula>
    </cfRule>
    <cfRule type="containsText" dxfId="22" priority="2" operator="containsText" text="thu">
      <formula>NOT(ISERROR(SEARCH("thu",F3)))</formula>
    </cfRule>
  </conditionalFormatting>
  <dataValidations count="1">
    <dataValidation type="list" allowBlank="1" showInputMessage="1" showErrorMessage="1" sqref="C3:C19" xr:uid="{00000000-0002-0000-0000-000000000000}">
      <formula1>_Teams</formula1>
    </dataValidation>
  </dataValidations>
  <pageMargins left="0.7" right="0.7" top="0.75" bottom="0.75" header="0.3" footer="0.3"/>
  <pageSetup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Q171"/>
  <sheetViews>
    <sheetView showGridLines="0" zoomScaleNormal="100" workbookViewId="0">
      <pane ySplit="1" topLeftCell="A2" activePane="bottomLeft" state="frozen"/>
      <selection pane="bottomLeft" activeCell="H7" sqref="H7"/>
    </sheetView>
  </sheetViews>
  <sheetFormatPr defaultRowHeight="15" x14ac:dyDescent="0.25"/>
  <cols>
    <col min="2" max="2" width="22.85546875" customWidth="1"/>
    <col min="4" max="4" width="26.7109375" customWidth="1"/>
    <col min="5" max="5" width="11.42578125" style="5" customWidth="1"/>
    <col min="7" max="7" width="14.7109375" bestFit="1" customWidth="1"/>
    <col min="8" max="8" width="12" style="5" bestFit="1" customWidth="1"/>
    <col min="9" max="9" width="2.85546875" style="5" bestFit="1" customWidth="1"/>
    <col min="10" max="16" width="2.85546875" bestFit="1" customWidth="1"/>
    <col min="17" max="17" width="10.42578125" bestFit="1" customWidth="1"/>
    <col min="18" max="24" width="3.28515625" bestFit="1" customWidth="1"/>
    <col min="25" max="25" width="11.28515625" bestFit="1" customWidth="1"/>
    <col min="26" max="26" width="4.7109375" customWidth="1"/>
    <col min="27" max="27" width="5" customWidth="1"/>
    <col min="28" max="28" width="4.7109375" customWidth="1"/>
    <col min="29" max="29" width="5" customWidth="1"/>
    <col min="30" max="30" width="4.7109375" customWidth="1"/>
    <col min="31" max="31" width="5" customWidth="1"/>
    <col min="32" max="32" width="4.7109375" customWidth="1"/>
    <col min="33" max="33" width="5" customWidth="1"/>
    <col min="34" max="34" width="4.7109375" customWidth="1"/>
    <col min="35" max="35" width="5" customWidth="1"/>
    <col min="36" max="36" width="4.7109375" customWidth="1"/>
    <col min="37" max="37" width="5" customWidth="1"/>
    <col min="38" max="38" width="4.7109375" customWidth="1"/>
    <col min="39" max="39" width="5" customWidth="1"/>
    <col min="40" max="41" width="4.7109375" customWidth="1"/>
  </cols>
  <sheetData>
    <row r="1" spans="1:17" ht="15.75" x14ac:dyDescent="0.25">
      <c r="A1" s="14" t="s">
        <v>59</v>
      </c>
      <c r="B1" s="14" t="s">
        <v>58</v>
      </c>
      <c r="C1" s="14" t="s">
        <v>0</v>
      </c>
      <c r="D1" s="15" t="s">
        <v>44</v>
      </c>
      <c r="E1" s="15" t="s">
        <v>60</v>
      </c>
      <c r="G1" s="23" t="s">
        <v>61</v>
      </c>
      <c r="H1" s="23" t="s">
        <v>64</v>
      </c>
      <c r="I1"/>
    </row>
    <row r="2" spans="1:17" x14ac:dyDescent="0.25">
      <c r="A2" s="16">
        <v>1</v>
      </c>
      <c r="B2" s="22"/>
      <c r="C2" s="16">
        <v>1</v>
      </c>
      <c r="D2" s="8"/>
      <c r="E2" s="5" t="str">
        <f>IFERROR(IF(MATCH(C2&amp;D2,Data!K:K,0)&gt;1,"Win","Lose"),"Lose")</f>
        <v>Lose</v>
      </c>
      <c r="G2" s="23" t="s">
        <v>63</v>
      </c>
      <c r="H2" s="5">
        <v>1</v>
      </c>
      <c r="I2">
        <v>2</v>
      </c>
      <c r="J2">
        <v>3</v>
      </c>
      <c r="K2">
        <v>4</v>
      </c>
      <c r="L2">
        <v>5</v>
      </c>
      <c r="M2">
        <v>6</v>
      </c>
      <c r="N2">
        <v>7</v>
      </c>
      <c r="O2">
        <v>8</v>
      </c>
      <c r="P2">
        <v>9</v>
      </c>
      <c r="Q2" t="s">
        <v>70</v>
      </c>
    </row>
    <row r="3" spans="1:17" x14ac:dyDescent="0.25">
      <c r="A3" s="16">
        <v>1</v>
      </c>
      <c r="B3" s="16">
        <f t="shared" ref="B3:B67" si="0">B2</f>
        <v>0</v>
      </c>
      <c r="C3" s="16">
        <v>2</v>
      </c>
      <c r="D3" s="8"/>
      <c r="E3" s="5" t="str">
        <f>IFERROR(IF(MATCH(C3&amp;D3,Data!K:K,0)&gt;1,"Win","Lose"),"Lose")</f>
        <v>Lose</v>
      </c>
      <c r="G3" s="25" t="s">
        <v>216</v>
      </c>
      <c r="H3" s="30"/>
      <c r="I3" s="30"/>
      <c r="J3" s="30"/>
      <c r="K3" s="30"/>
      <c r="L3" s="30"/>
      <c r="M3" s="30"/>
      <c r="N3" s="30"/>
      <c r="O3" s="30"/>
      <c r="P3" s="30"/>
      <c r="Q3" s="30"/>
    </row>
    <row r="4" spans="1:17" x14ac:dyDescent="0.25">
      <c r="A4" s="16">
        <v>1</v>
      </c>
      <c r="B4" s="16">
        <f t="shared" si="0"/>
        <v>0</v>
      </c>
      <c r="C4" s="16">
        <v>3</v>
      </c>
      <c r="D4" s="8"/>
      <c r="E4" s="5" t="str">
        <f>IFERROR(IF(MATCH(C4&amp;D4,Data!K:K,0)&gt;1,"Win","Lose"),"Lose")</f>
        <v>Lose</v>
      </c>
      <c r="G4" s="26">
        <v>0</v>
      </c>
      <c r="H4" s="30"/>
      <c r="I4" s="30">
        <v>10</v>
      </c>
      <c r="J4" s="30">
        <v>10</v>
      </c>
      <c r="K4" s="30">
        <v>10</v>
      </c>
      <c r="L4" s="30">
        <v>10</v>
      </c>
      <c r="M4" s="30">
        <v>10</v>
      </c>
      <c r="N4" s="30">
        <v>10</v>
      </c>
      <c r="O4" s="30">
        <v>10</v>
      </c>
      <c r="P4" s="30">
        <v>10</v>
      </c>
      <c r="Q4" s="30">
        <v>80</v>
      </c>
    </row>
    <row r="5" spans="1:17" x14ac:dyDescent="0.25">
      <c r="A5" s="16">
        <v>1</v>
      </c>
      <c r="B5" s="16">
        <f t="shared" si="0"/>
        <v>0</v>
      </c>
      <c r="C5" s="16">
        <v>4</v>
      </c>
      <c r="D5" s="8"/>
      <c r="E5" s="5" t="str">
        <f>IFERROR(IF(MATCH(C5&amp;D5,Data!K:K,0)&gt;1,"Win","Lose"),"Lose")</f>
        <v>Lose</v>
      </c>
      <c r="G5" s="26" t="s">
        <v>217</v>
      </c>
      <c r="H5" s="30">
        <v>10</v>
      </c>
      <c r="I5" s="30"/>
      <c r="J5" s="30"/>
      <c r="K5" s="30"/>
      <c r="L5" s="30"/>
      <c r="M5" s="30"/>
      <c r="N5" s="30"/>
      <c r="O5" s="30"/>
      <c r="P5" s="30"/>
      <c r="Q5" s="30">
        <v>10</v>
      </c>
    </row>
    <row r="6" spans="1:17" x14ac:dyDescent="0.25">
      <c r="A6" s="16">
        <v>1</v>
      </c>
      <c r="B6" s="16">
        <f t="shared" si="0"/>
        <v>0</v>
      </c>
      <c r="C6" s="16">
        <v>5</v>
      </c>
      <c r="D6" s="8"/>
      <c r="E6" s="5" t="str">
        <f>IFERROR(IF(MATCH(C6&amp;D6,Data!K:K,0)&gt;1,"Win","Lose"),"Lose")</f>
        <v>Lose</v>
      </c>
      <c r="H6"/>
      <c r="I6"/>
    </row>
    <row r="7" spans="1:17" x14ac:dyDescent="0.25">
      <c r="A7" s="16">
        <v>1</v>
      </c>
      <c r="B7" s="16">
        <f t="shared" si="0"/>
        <v>0</v>
      </c>
      <c r="C7" s="16">
        <v>6</v>
      </c>
      <c r="D7" s="8"/>
      <c r="E7" s="5" t="str">
        <f>IFERROR(IF(MATCH(C7&amp;D7,Data!K:K,0)&gt;1,"Win","Lose"),"Lose")</f>
        <v>Lose</v>
      </c>
      <c r="H7"/>
      <c r="I7"/>
    </row>
    <row r="8" spans="1:17" x14ac:dyDescent="0.25">
      <c r="A8" s="16">
        <v>1</v>
      </c>
      <c r="B8" s="16">
        <f t="shared" si="0"/>
        <v>0</v>
      </c>
      <c r="C8" s="16">
        <v>7</v>
      </c>
      <c r="D8" s="8"/>
      <c r="E8" s="5" t="str">
        <f>IFERROR(IF(MATCH(C8&amp;D8,Data!K:K,0)&gt;1,"Win","Lose"),"Lose")</f>
        <v>Lose</v>
      </c>
      <c r="H8"/>
      <c r="I8"/>
    </row>
    <row r="9" spans="1:17" x14ac:dyDescent="0.25">
      <c r="A9" s="16">
        <v>1</v>
      </c>
      <c r="B9" s="16">
        <f t="shared" si="0"/>
        <v>0</v>
      </c>
      <c r="C9" s="16">
        <v>8</v>
      </c>
      <c r="D9" s="8"/>
      <c r="E9" s="5" t="str">
        <f>IFERROR(IF(MATCH(C9&amp;D9,Data!K:K,0)&gt;1,"Win","Lose"),"Lose")</f>
        <v>Lose</v>
      </c>
      <c r="H9"/>
      <c r="I9"/>
    </row>
    <row r="10" spans="1:17" x14ac:dyDescent="0.25">
      <c r="A10" s="16">
        <v>1</v>
      </c>
      <c r="B10" s="16">
        <f t="shared" si="0"/>
        <v>0</v>
      </c>
      <c r="C10" s="16">
        <v>9</v>
      </c>
      <c r="D10" s="8"/>
      <c r="E10" s="5" t="str">
        <f>IFERROR(IF(MATCH(C10&amp;D10,Data!K:K,0)&gt;1,"Win","Lose"),"Lose")</f>
        <v>Lose</v>
      </c>
      <c r="H10"/>
      <c r="I10"/>
    </row>
    <row r="11" spans="1:17" x14ac:dyDescent="0.25">
      <c r="A11" s="16">
        <v>1</v>
      </c>
      <c r="B11" s="16">
        <f t="shared" si="0"/>
        <v>0</v>
      </c>
      <c r="C11" s="16">
        <v>10</v>
      </c>
      <c r="D11" s="8"/>
      <c r="E11" s="5" t="str">
        <f>IFERROR(IF(MATCH(C11&amp;D11,Data!K:K,0)&gt;1,"Win","Lose"),"Lose")</f>
        <v>Lose</v>
      </c>
      <c r="H11"/>
      <c r="I11"/>
    </row>
    <row r="12" spans="1:17" x14ac:dyDescent="0.25">
      <c r="A12" s="16">
        <v>1</v>
      </c>
      <c r="B12" s="16">
        <f t="shared" si="0"/>
        <v>0</v>
      </c>
      <c r="C12" s="16">
        <v>11</v>
      </c>
      <c r="D12" s="8"/>
      <c r="E12" s="5" t="str">
        <f>IFERROR(IF(MATCH(C12&amp;D12,Data!K:K,0)&gt;1,"Win","Lose"),"Lose")</f>
        <v>Lose</v>
      </c>
      <c r="H12"/>
      <c r="I12"/>
    </row>
    <row r="13" spans="1:17" x14ac:dyDescent="0.25">
      <c r="A13" s="16">
        <v>1</v>
      </c>
      <c r="B13" s="16">
        <f t="shared" si="0"/>
        <v>0</v>
      </c>
      <c r="C13" s="16">
        <v>12</v>
      </c>
      <c r="D13" s="8"/>
      <c r="E13" s="5" t="str">
        <f>IFERROR(IF(MATCH(C13&amp;D13,Data!K:K,0)&gt;1,"Win","Lose"),"Lose")</f>
        <v>Lose</v>
      </c>
      <c r="H13"/>
      <c r="I13"/>
    </row>
    <row r="14" spans="1:17" x14ac:dyDescent="0.25">
      <c r="A14" s="16">
        <v>1</v>
      </c>
      <c r="B14" s="16">
        <f t="shared" si="0"/>
        <v>0</v>
      </c>
      <c r="C14" s="16">
        <v>13</v>
      </c>
      <c r="D14" s="8"/>
      <c r="E14" s="5" t="str">
        <f>IFERROR(IF(MATCH(C14&amp;D14,Data!K:K,0)&gt;1,"Win","Lose"),"Lose")</f>
        <v>Lose</v>
      </c>
      <c r="H14"/>
      <c r="I14"/>
    </row>
    <row r="15" spans="1:17" x14ac:dyDescent="0.25">
      <c r="A15" s="16">
        <v>1</v>
      </c>
      <c r="B15" s="16">
        <f t="shared" si="0"/>
        <v>0</v>
      </c>
      <c r="C15" s="16">
        <v>14</v>
      </c>
      <c r="D15" s="8"/>
      <c r="E15" s="5" t="str">
        <f>IFERROR(IF(MATCH(C15&amp;D15,Data!K:K,0)&gt;1,"Win","Lose"),"Lose")</f>
        <v>Lose</v>
      </c>
      <c r="H15"/>
      <c r="I15"/>
    </row>
    <row r="16" spans="1:17" x14ac:dyDescent="0.25">
      <c r="A16" s="16">
        <v>1</v>
      </c>
      <c r="B16" s="16">
        <f t="shared" si="0"/>
        <v>0</v>
      </c>
      <c r="C16" s="16">
        <v>15</v>
      </c>
      <c r="D16" s="8"/>
      <c r="E16" s="5" t="str">
        <f>IFERROR(IF(MATCH(C16&amp;D16,Data!K:K,0)&gt;1,"Win","Lose"),"Lose")</f>
        <v>Lose</v>
      </c>
      <c r="H16"/>
      <c r="I16"/>
    </row>
    <row r="17" spans="1:9" x14ac:dyDescent="0.25">
      <c r="A17" s="16">
        <v>1</v>
      </c>
      <c r="B17" s="16">
        <f t="shared" si="0"/>
        <v>0</v>
      </c>
      <c r="C17" s="16">
        <v>16</v>
      </c>
      <c r="D17" s="8"/>
      <c r="E17" s="5" t="str">
        <f>IFERROR(IF(MATCH(C17&amp;D17,Data!K:K,0)&gt;1,"Win","Lose"),"Lose")</f>
        <v>Lose</v>
      </c>
      <c r="H17"/>
      <c r="I17"/>
    </row>
    <row r="18" spans="1:9" x14ac:dyDescent="0.25">
      <c r="A18" s="16">
        <v>1</v>
      </c>
      <c r="B18" s="16">
        <f t="shared" si="0"/>
        <v>0</v>
      </c>
      <c r="C18" s="16">
        <v>17</v>
      </c>
      <c r="D18" s="8"/>
      <c r="E18" s="5" t="str">
        <f>IFERROR(IF(MATCH(C18&amp;D18,Data!K:K,0)&gt;1,"Win","Lose"),"Lose")</f>
        <v>Lose</v>
      </c>
      <c r="H18"/>
      <c r="I18"/>
    </row>
    <row r="19" spans="1:9" x14ac:dyDescent="0.25">
      <c r="A19" s="16">
        <v>2</v>
      </c>
      <c r="B19" s="22"/>
      <c r="C19" s="16">
        <v>1</v>
      </c>
      <c r="D19" s="8"/>
      <c r="E19" s="5" t="str">
        <f>IFERROR(IF(MATCH(C19&amp;D19,Data!K:K,0)&gt;1,"Win","Lose"),"Lose")</f>
        <v>Lose</v>
      </c>
      <c r="H19"/>
      <c r="I19"/>
    </row>
    <row r="20" spans="1:9" x14ac:dyDescent="0.25">
      <c r="A20" s="16">
        <v>2</v>
      </c>
      <c r="B20" s="16">
        <f t="shared" si="0"/>
        <v>0</v>
      </c>
      <c r="C20" s="16">
        <v>2</v>
      </c>
      <c r="D20" s="8"/>
      <c r="E20" s="5" t="str">
        <f>IFERROR(IF(MATCH(C20&amp;D20,Data!K:K,0)&gt;1,"Win","Lose"),"Lose")</f>
        <v>Lose</v>
      </c>
      <c r="H20"/>
      <c r="I20"/>
    </row>
    <row r="21" spans="1:9" x14ac:dyDescent="0.25">
      <c r="A21" s="16">
        <v>2</v>
      </c>
      <c r="B21" s="16">
        <f t="shared" si="0"/>
        <v>0</v>
      </c>
      <c r="C21" s="16">
        <v>3</v>
      </c>
      <c r="D21" s="8"/>
      <c r="E21" s="5" t="str">
        <f>IFERROR(IF(MATCH(C21&amp;D21,Data!K:K,0)&gt;1,"Win","Lose"),"Lose")</f>
        <v>Lose</v>
      </c>
      <c r="H21"/>
      <c r="I21"/>
    </row>
    <row r="22" spans="1:9" x14ac:dyDescent="0.25">
      <c r="A22" s="16">
        <v>2</v>
      </c>
      <c r="B22" s="16">
        <f t="shared" si="0"/>
        <v>0</v>
      </c>
      <c r="C22" s="16">
        <v>4</v>
      </c>
      <c r="D22" s="8"/>
      <c r="E22" s="5" t="str">
        <f>IFERROR(IF(MATCH(C22&amp;D22,Data!K:K,0)&gt;1,"Win","Lose"),"Lose")</f>
        <v>Lose</v>
      </c>
      <c r="H22"/>
      <c r="I22"/>
    </row>
    <row r="23" spans="1:9" x14ac:dyDescent="0.25">
      <c r="A23" s="16">
        <v>2</v>
      </c>
      <c r="B23" s="16">
        <f t="shared" si="0"/>
        <v>0</v>
      </c>
      <c r="C23" s="16">
        <v>5</v>
      </c>
      <c r="D23" s="8"/>
      <c r="E23" s="5" t="str">
        <f>IFERROR(IF(MATCH(C23&amp;D23,Data!K:K,0)&gt;1,"Win","Lose"),"Lose")</f>
        <v>Lose</v>
      </c>
      <c r="H23"/>
      <c r="I23"/>
    </row>
    <row r="24" spans="1:9" x14ac:dyDescent="0.25">
      <c r="A24" s="16">
        <v>2</v>
      </c>
      <c r="B24" s="16">
        <f t="shared" si="0"/>
        <v>0</v>
      </c>
      <c r="C24" s="16">
        <v>6</v>
      </c>
      <c r="D24" s="8"/>
      <c r="E24" s="5" t="str">
        <f>IFERROR(IF(MATCH(C24&amp;D24,Data!K:K,0)&gt;1,"Win","Lose"),"Lose")</f>
        <v>Lose</v>
      </c>
      <c r="H24"/>
      <c r="I24"/>
    </row>
    <row r="25" spans="1:9" x14ac:dyDescent="0.25">
      <c r="A25" s="16">
        <v>2</v>
      </c>
      <c r="B25" s="16">
        <f t="shared" si="0"/>
        <v>0</v>
      </c>
      <c r="C25" s="16">
        <v>7</v>
      </c>
      <c r="D25" s="8"/>
      <c r="E25" s="5" t="str">
        <f>IFERROR(IF(MATCH(C25&amp;D25,Data!K:K,0)&gt;1,"Win","Lose"),"Lose")</f>
        <v>Lose</v>
      </c>
      <c r="H25"/>
      <c r="I25"/>
    </row>
    <row r="26" spans="1:9" x14ac:dyDescent="0.25">
      <c r="A26" s="16">
        <v>2</v>
      </c>
      <c r="B26" s="16">
        <f t="shared" si="0"/>
        <v>0</v>
      </c>
      <c r="C26" s="16">
        <v>8</v>
      </c>
      <c r="D26" s="8"/>
      <c r="E26" s="5" t="str">
        <f>IFERROR(IF(MATCH(C26&amp;D26,Data!K:K,0)&gt;1,"Win","Lose"),"Lose")</f>
        <v>Lose</v>
      </c>
      <c r="H26"/>
      <c r="I26"/>
    </row>
    <row r="27" spans="1:9" x14ac:dyDescent="0.25">
      <c r="A27" s="16">
        <v>2</v>
      </c>
      <c r="B27" s="16">
        <f t="shared" si="0"/>
        <v>0</v>
      </c>
      <c r="C27" s="16">
        <v>9</v>
      </c>
      <c r="D27" s="8"/>
      <c r="E27" s="5" t="str">
        <f>IFERROR(IF(MATCH(C27&amp;D27,Data!K:K,0)&gt;1,"Win","Lose"),"Lose")</f>
        <v>Lose</v>
      </c>
      <c r="H27"/>
      <c r="I27"/>
    </row>
    <row r="28" spans="1:9" x14ac:dyDescent="0.25">
      <c r="A28" s="16">
        <v>2</v>
      </c>
      <c r="B28" s="16">
        <f t="shared" si="0"/>
        <v>0</v>
      </c>
      <c r="C28" s="16">
        <v>10</v>
      </c>
      <c r="D28" s="8"/>
      <c r="E28" s="5" t="str">
        <f>IFERROR(IF(MATCH(C28&amp;D28,Data!K:K,0)&gt;1,"Win","Lose"),"Lose")</f>
        <v>Lose</v>
      </c>
      <c r="H28"/>
      <c r="I28"/>
    </row>
    <row r="29" spans="1:9" x14ac:dyDescent="0.25">
      <c r="A29" s="16">
        <v>2</v>
      </c>
      <c r="B29" s="16">
        <f t="shared" si="0"/>
        <v>0</v>
      </c>
      <c r="C29" s="16">
        <v>11</v>
      </c>
      <c r="D29" s="8"/>
      <c r="E29" s="5" t="str">
        <f>IFERROR(IF(MATCH(C29&amp;D29,Data!K:K,0)&gt;1,"Win","Lose"),"Lose")</f>
        <v>Lose</v>
      </c>
      <c r="H29"/>
      <c r="I29"/>
    </row>
    <row r="30" spans="1:9" x14ac:dyDescent="0.25">
      <c r="A30" s="16">
        <v>2</v>
      </c>
      <c r="B30" s="16">
        <f t="shared" si="0"/>
        <v>0</v>
      </c>
      <c r="C30" s="16">
        <v>12</v>
      </c>
      <c r="D30" s="8"/>
      <c r="E30" s="5" t="str">
        <f>IFERROR(IF(MATCH(C30&amp;D30,Data!K:K,0)&gt;1,"Win","Lose"),"Lose")</f>
        <v>Lose</v>
      </c>
      <c r="H30"/>
      <c r="I30"/>
    </row>
    <row r="31" spans="1:9" x14ac:dyDescent="0.25">
      <c r="A31" s="16">
        <v>2</v>
      </c>
      <c r="B31" s="16">
        <f t="shared" si="0"/>
        <v>0</v>
      </c>
      <c r="C31" s="16">
        <v>13</v>
      </c>
      <c r="D31" s="8"/>
      <c r="E31" s="5" t="str">
        <f>IFERROR(IF(MATCH(C31&amp;D31,Data!K:K,0)&gt;1,"Win","Lose"),"Lose")</f>
        <v>Lose</v>
      </c>
      <c r="H31"/>
      <c r="I31"/>
    </row>
    <row r="32" spans="1:9" x14ac:dyDescent="0.25">
      <c r="A32" s="16">
        <v>2</v>
      </c>
      <c r="B32" s="16">
        <f t="shared" si="0"/>
        <v>0</v>
      </c>
      <c r="C32" s="16">
        <v>14</v>
      </c>
      <c r="D32" s="8"/>
      <c r="E32" s="5" t="str">
        <f>IFERROR(IF(MATCH(C32&amp;D32,Data!K:K,0)&gt;1,"Win","Lose"),"Lose")</f>
        <v>Lose</v>
      </c>
      <c r="H32"/>
      <c r="I32"/>
    </row>
    <row r="33" spans="1:9" x14ac:dyDescent="0.25">
      <c r="A33" s="16">
        <v>2</v>
      </c>
      <c r="B33" s="16">
        <f t="shared" si="0"/>
        <v>0</v>
      </c>
      <c r="C33" s="16">
        <v>15</v>
      </c>
      <c r="D33" s="8"/>
      <c r="E33" s="5" t="str">
        <f>IFERROR(IF(MATCH(C33&amp;D33,Data!K:K,0)&gt;1,"Win","Lose"),"Lose")</f>
        <v>Lose</v>
      </c>
      <c r="H33"/>
      <c r="I33"/>
    </row>
    <row r="34" spans="1:9" x14ac:dyDescent="0.25">
      <c r="A34" s="16">
        <v>2</v>
      </c>
      <c r="B34" s="16">
        <f t="shared" si="0"/>
        <v>0</v>
      </c>
      <c r="C34" s="16">
        <v>16</v>
      </c>
      <c r="D34" s="8"/>
      <c r="E34" s="5" t="str">
        <f>IFERROR(IF(MATCH(C34&amp;D34,Data!K:K,0)&gt;1,"Win","Lose"),"Lose")</f>
        <v>Lose</v>
      </c>
      <c r="H34"/>
      <c r="I34"/>
    </row>
    <row r="35" spans="1:9" x14ac:dyDescent="0.25">
      <c r="A35" s="16">
        <v>2</v>
      </c>
      <c r="B35" s="16">
        <f t="shared" si="0"/>
        <v>0</v>
      </c>
      <c r="C35" s="16">
        <v>17</v>
      </c>
      <c r="D35" s="8"/>
      <c r="E35" s="5" t="str">
        <f>IFERROR(IF(MATCH(C35&amp;D35,Data!K:K,0)&gt;1,"Win","Lose"),"Lose")</f>
        <v>Lose</v>
      </c>
      <c r="H35"/>
      <c r="I35"/>
    </row>
    <row r="36" spans="1:9" x14ac:dyDescent="0.25">
      <c r="A36" s="16">
        <v>3</v>
      </c>
      <c r="B36" s="22"/>
      <c r="C36" s="16">
        <v>1</v>
      </c>
      <c r="D36" s="8"/>
      <c r="E36" s="5" t="str">
        <f>IFERROR(IF(MATCH(C36&amp;D36,Data!K:K,0)&gt;1,"Win","Lose"),"Lose")</f>
        <v>Lose</v>
      </c>
      <c r="H36"/>
      <c r="I36"/>
    </row>
    <row r="37" spans="1:9" x14ac:dyDescent="0.25">
      <c r="A37" s="16">
        <v>3</v>
      </c>
      <c r="B37" s="16">
        <f t="shared" si="0"/>
        <v>0</v>
      </c>
      <c r="C37" s="16">
        <v>2</v>
      </c>
      <c r="D37" s="8"/>
      <c r="E37" s="5" t="str">
        <f>IFERROR(IF(MATCH(C37&amp;D37,Data!K:K,0)&gt;1,"Win","Lose"),"Lose")</f>
        <v>Lose</v>
      </c>
      <c r="H37"/>
      <c r="I37"/>
    </row>
    <row r="38" spans="1:9" x14ac:dyDescent="0.25">
      <c r="A38" s="16">
        <v>3</v>
      </c>
      <c r="B38" s="16">
        <f t="shared" si="0"/>
        <v>0</v>
      </c>
      <c r="C38" s="16">
        <v>3</v>
      </c>
      <c r="D38" s="8"/>
      <c r="E38" s="5" t="str">
        <f>IFERROR(IF(MATCH(C38&amp;D38,Data!K:K,0)&gt;1,"Win","Lose"),"Lose")</f>
        <v>Lose</v>
      </c>
      <c r="H38"/>
      <c r="I38"/>
    </row>
    <row r="39" spans="1:9" x14ac:dyDescent="0.25">
      <c r="A39" s="16">
        <v>3</v>
      </c>
      <c r="B39" s="16">
        <f t="shared" si="0"/>
        <v>0</v>
      </c>
      <c r="C39" s="16">
        <v>4</v>
      </c>
      <c r="D39" s="8"/>
      <c r="E39" s="5" t="str">
        <f>IFERROR(IF(MATCH(C39&amp;D39,Data!K:K,0)&gt;1,"Win","Lose"),"Lose")</f>
        <v>Lose</v>
      </c>
      <c r="H39"/>
      <c r="I39"/>
    </row>
    <row r="40" spans="1:9" x14ac:dyDescent="0.25">
      <c r="A40" s="16">
        <v>3</v>
      </c>
      <c r="B40" s="16">
        <f t="shared" si="0"/>
        <v>0</v>
      </c>
      <c r="C40" s="16">
        <v>5</v>
      </c>
      <c r="D40" s="8"/>
      <c r="E40" s="5" t="str">
        <f>IFERROR(IF(MATCH(C40&amp;D40,Data!K:K,0)&gt;1,"Win","Lose"),"Lose")</f>
        <v>Lose</v>
      </c>
      <c r="H40"/>
      <c r="I40"/>
    </row>
    <row r="41" spans="1:9" x14ac:dyDescent="0.25">
      <c r="A41" s="16">
        <v>3</v>
      </c>
      <c r="B41" s="16">
        <f t="shared" si="0"/>
        <v>0</v>
      </c>
      <c r="C41" s="16">
        <v>6</v>
      </c>
      <c r="D41" s="8"/>
      <c r="E41" s="5" t="str">
        <f>IFERROR(IF(MATCH(C41&amp;D41,Data!K:K,0)&gt;1,"Win","Lose"),"Lose")</f>
        <v>Lose</v>
      </c>
      <c r="H41"/>
      <c r="I41"/>
    </row>
    <row r="42" spans="1:9" x14ac:dyDescent="0.25">
      <c r="A42" s="16">
        <v>3</v>
      </c>
      <c r="B42" s="16">
        <f t="shared" si="0"/>
        <v>0</v>
      </c>
      <c r="C42" s="16">
        <v>7</v>
      </c>
      <c r="D42" s="8"/>
      <c r="E42" s="5" t="str">
        <f>IFERROR(IF(MATCH(C42&amp;D42,Data!K:K,0)&gt;1,"Win","Lose"),"Lose")</f>
        <v>Lose</v>
      </c>
      <c r="H42"/>
      <c r="I42"/>
    </row>
    <row r="43" spans="1:9" x14ac:dyDescent="0.25">
      <c r="A43" s="16">
        <v>3</v>
      </c>
      <c r="B43" s="16">
        <f t="shared" si="0"/>
        <v>0</v>
      </c>
      <c r="C43" s="16">
        <v>8</v>
      </c>
      <c r="D43" s="8"/>
      <c r="E43" s="5" t="str">
        <f>IFERROR(IF(MATCH(C43&amp;D43,Data!K:K,0)&gt;1,"Win","Lose"),"Lose")</f>
        <v>Lose</v>
      </c>
      <c r="H43"/>
      <c r="I43"/>
    </row>
    <row r="44" spans="1:9" x14ac:dyDescent="0.25">
      <c r="A44" s="16">
        <v>3</v>
      </c>
      <c r="B44" s="16">
        <f t="shared" si="0"/>
        <v>0</v>
      </c>
      <c r="C44" s="16">
        <v>9</v>
      </c>
      <c r="D44" s="8"/>
      <c r="E44" s="5" t="str">
        <f>IFERROR(IF(MATCH(C44&amp;D44,Data!K:K,0)&gt;1,"Win","Lose"),"Lose")</f>
        <v>Lose</v>
      </c>
      <c r="H44"/>
      <c r="I44"/>
    </row>
    <row r="45" spans="1:9" x14ac:dyDescent="0.25">
      <c r="A45" s="16">
        <v>3</v>
      </c>
      <c r="B45" s="16">
        <f t="shared" si="0"/>
        <v>0</v>
      </c>
      <c r="C45" s="16">
        <v>10</v>
      </c>
      <c r="D45" s="8"/>
      <c r="E45" s="5" t="str">
        <f>IFERROR(IF(MATCH(C45&amp;D45,Data!K:K,0)&gt;1,"Win","Lose"),"Lose")</f>
        <v>Lose</v>
      </c>
      <c r="H45"/>
      <c r="I45"/>
    </row>
    <row r="46" spans="1:9" x14ac:dyDescent="0.25">
      <c r="A46" s="16">
        <v>3</v>
      </c>
      <c r="B46" s="16">
        <f t="shared" si="0"/>
        <v>0</v>
      </c>
      <c r="C46" s="16">
        <v>11</v>
      </c>
      <c r="D46" s="8"/>
      <c r="E46" s="5" t="str">
        <f>IFERROR(IF(MATCH(C46&amp;D46,Data!K:K,0)&gt;1,"Win","Lose"),"Lose")</f>
        <v>Lose</v>
      </c>
      <c r="H46"/>
      <c r="I46"/>
    </row>
    <row r="47" spans="1:9" x14ac:dyDescent="0.25">
      <c r="A47" s="16">
        <v>3</v>
      </c>
      <c r="B47" s="16">
        <f t="shared" si="0"/>
        <v>0</v>
      </c>
      <c r="C47" s="16">
        <v>12</v>
      </c>
      <c r="D47" s="8"/>
      <c r="E47" s="5" t="str">
        <f>IFERROR(IF(MATCH(C47&amp;D47,Data!K:K,0)&gt;1,"Win","Lose"),"Lose")</f>
        <v>Lose</v>
      </c>
      <c r="H47"/>
      <c r="I47"/>
    </row>
    <row r="48" spans="1:9" x14ac:dyDescent="0.25">
      <c r="A48" s="16">
        <v>3</v>
      </c>
      <c r="B48" s="16">
        <f t="shared" si="0"/>
        <v>0</v>
      </c>
      <c r="C48" s="16">
        <v>13</v>
      </c>
      <c r="D48" s="8"/>
      <c r="E48" s="5" t="str">
        <f>IFERROR(IF(MATCH(C48&amp;D48,Data!K:K,0)&gt;1,"Win","Lose"),"Lose")</f>
        <v>Lose</v>
      </c>
      <c r="H48"/>
      <c r="I48"/>
    </row>
    <row r="49" spans="1:9" x14ac:dyDescent="0.25">
      <c r="A49" s="16">
        <v>3</v>
      </c>
      <c r="B49" s="16">
        <f t="shared" si="0"/>
        <v>0</v>
      </c>
      <c r="C49" s="16">
        <v>14</v>
      </c>
      <c r="D49" s="8"/>
      <c r="E49" s="5" t="str">
        <f>IFERROR(IF(MATCH(C49&amp;D49,Data!K:K,0)&gt;1,"Win","Lose"),"Lose")</f>
        <v>Lose</v>
      </c>
      <c r="H49"/>
      <c r="I49"/>
    </row>
    <row r="50" spans="1:9" x14ac:dyDescent="0.25">
      <c r="A50" s="16">
        <v>3</v>
      </c>
      <c r="B50" s="16">
        <f t="shared" si="0"/>
        <v>0</v>
      </c>
      <c r="C50" s="16">
        <v>15</v>
      </c>
      <c r="D50" s="8"/>
      <c r="E50" s="5" t="str">
        <f>IFERROR(IF(MATCH(C50&amp;D50,Data!K:K,0)&gt;1,"Win","Lose"),"Lose")</f>
        <v>Lose</v>
      </c>
      <c r="H50"/>
      <c r="I50"/>
    </row>
    <row r="51" spans="1:9" x14ac:dyDescent="0.25">
      <c r="A51" s="16">
        <v>3</v>
      </c>
      <c r="B51" s="16">
        <f t="shared" si="0"/>
        <v>0</v>
      </c>
      <c r="C51" s="16">
        <v>16</v>
      </c>
      <c r="D51" s="8"/>
      <c r="E51" s="5" t="str">
        <f>IFERROR(IF(MATCH(C51&amp;D51,Data!K:K,0)&gt;1,"Win","Lose"),"Lose")</f>
        <v>Lose</v>
      </c>
      <c r="H51"/>
      <c r="I51"/>
    </row>
    <row r="52" spans="1:9" x14ac:dyDescent="0.25">
      <c r="A52" s="16">
        <v>3</v>
      </c>
      <c r="B52" s="16">
        <f t="shared" si="0"/>
        <v>0</v>
      </c>
      <c r="C52" s="16">
        <v>17</v>
      </c>
      <c r="D52" s="8"/>
      <c r="E52" s="5" t="str">
        <f>IFERROR(IF(MATCH(C52&amp;D52,Data!K:K,0)&gt;1,"Win","Lose"),"Lose")</f>
        <v>Lose</v>
      </c>
      <c r="H52"/>
      <c r="I52"/>
    </row>
    <row r="53" spans="1:9" x14ac:dyDescent="0.25">
      <c r="A53" s="16">
        <v>4</v>
      </c>
      <c r="B53" s="22"/>
      <c r="C53" s="16">
        <v>1</v>
      </c>
      <c r="D53" s="8"/>
      <c r="E53" s="5" t="str">
        <f>IFERROR(IF(MATCH(C53&amp;D53,Data!K:K,0)&gt;1,"Win","Lose"),"Lose")</f>
        <v>Lose</v>
      </c>
      <c r="H53"/>
      <c r="I53"/>
    </row>
    <row r="54" spans="1:9" x14ac:dyDescent="0.25">
      <c r="A54" s="16">
        <v>4</v>
      </c>
      <c r="B54" s="16">
        <f t="shared" si="0"/>
        <v>0</v>
      </c>
      <c r="C54" s="16">
        <v>2</v>
      </c>
      <c r="D54" s="8"/>
      <c r="E54" s="5" t="str">
        <f>IFERROR(IF(MATCH(C54&amp;D54,Data!K:K,0)&gt;1,"Win","Lose"),"Lose")</f>
        <v>Lose</v>
      </c>
      <c r="H54"/>
      <c r="I54"/>
    </row>
    <row r="55" spans="1:9" x14ac:dyDescent="0.25">
      <c r="A55" s="16">
        <v>4</v>
      </c>
      <c r="B55" s="16">
        <f t="shared" si="0"/>
        <v>0</v>
      </c>
      <c r="C55" s="16">
        <v>3</v>
      </c>
      <c r="D55" s="8"/>
      <c r="E55" s="5" t="str">
        <f>IFERROR(IF(MATCH(C55&amp;D55,Data!K:K,0)&gt;1,"Win","Lose"),"Lose")</f>
        <v>Lose</v>
      </c>
      <c r="H55"/>
      <c r="I55"/>
    </row>
    <row r="56" spans="1:9" x14ac:dyDescent="0.25">
      <c r="A56" s="16">
        <v>4</v>
      </c>
      <c r="B56" s="16">
        <f t="shared" si="0"/>
        <v>0</v>
      </c>
      <c r="C56" s="16">
        <v>4</v>
      </c>
      <c r="D56" s="8"/>
      <c r="E56" s="5" t="str">
        <f>IFERROR(IF(MATCH(C56&amp;D56,Data!K:K,0)&gt;1,"Win","Lose"),"Lose")</f>
        <v>Lose</v>
      </c>
      <c r="H56"/>
      <c r="I56"/>
    </row>
    <row r="57" spans="1:9" x14ac:dyDescent="0.25">
      <c r="A57" s="16">
        <v>4</v>
      </c>
      <c r="B57" s="16">
        <f t="shared" si="0"/>
        <v>0</v>
      </c>
      <c r="C57" s="16">
        <v>5</v>
      </c>
      <c r="D57" s="8"/>
      <c r="E57" s="5" t="str">
        <f>IFERROR(IF(MATCH(C57&amp;D57,Data!K:K,0)&gt;1,"Win","Lose"),"Lose")</f>
        <v>Lose</v>
      </c>
      <c r="H57"/>
      <c r="I57"/>
    </row>
    <row r="58" spans="1:9" x14ac:dyDescent="0.25">
      <c r="A58" s="16">
        <v>4</v>
      </c>
      <c r="B58" s="16">
        <f t="shared" si="0"/>
        <v>0</v>
      </c>
      <c r="C58" s="16">
        <v>6</v>
      </c>
      <c r="D58" s="8"/>
      <c r="E58" s="5" t="str">
        <f>IFERROR(IF(MATCH(C58&amp;D58,Data!K:K,0)&gt;1,"Win","Lose"),"Lose")</f>
        <v>Lose</v>
      </c>
      <c r="H58"/>
      <c r="I58"/>
    </row>
    <row r="59" spans="1:9" x14ac:dyDescent="0.25">
      <c r="A59" s="16">
        <v>4</v>
      </c>
      <c r="B59" s="16">
        <f t="shared" si="0"/>
        <v>0</v>
      </c>
      <c r="C59" s="16">
        <v>7</v>
      </c>
      <c r="D59" s="8"/>
      <c r="E59" s="5" t="str">
        <f>IFERROR(IF(MATCH(C59&amp;D59,Data!K:K,0)&gt;1,"Win","Lose"),"Lose")</f>
        <v>Lose</v>
      </c>
      <c r="H59"/>
      <c r="I59"/>
    </row>
    <row r="60" spans="1:9" x14ac:dyDescent="0.25">
      <c r="A60" s="16">
        <v>4</v>
      </c>
      <c r="B60" s="16">
        <f t="shared" si="0"/>
        <v>0</v>
      </c>
      <c r="C60" s="16">
        <v>8</v>
      </c>
      <c r="D60" s="8"/>
      <c r="E60" s="5" t="str">
        <f>IFERROR(IF(MATCH(C60&amp;D60,Data!K:K,0)&gt;1,"Win","Lose"),"Lose")</f>
        <v>Lose</v>
      </c>
      <c r="H60"/>
      <c r="I60"/>
    </row>
    <row r="61" spans="1:9" x14ac:dyDescent="0.25">
      <c r="A61" s="16">
        <v>4</v>
      </c>
      <c r="B61" s="16">
        <f t="shared" si="0"/>
        <v>0</v>
      </c>
      <c r="C61" s="16">
        <v>9</v>
      </c>
      <c r="D61" s="8"/>
      <c r="E61" s="5" t="str">
        <f>IFERROR(IF(MATCH(C61&amp;D61,Data!K:K,0)&gt;1,"Win","Lose"),"Lose")</f>
        <v>Lose</v>
      </c>
      <c r="H61"/>
      <c r="I61"/>
    </row>
    <row r="62" spans="1:9" x14ac:dyDescent="0.25">
      <c r="A62" s="16">
        <v>4</v>
      </c>
      <c r="B62" s="16">
        <f t="shared" si="0"/>
        <v>0</v>
      </c>
      <c r="C62" s="16">
        <v>10</v>
      </c>
      <c r="D62" s="8"/>
      <c r="E62" s="5" t="str">
        <f>IFERROR(IF(MATCH(C62&amp;D62,Data!K:K,0)&gt;1,"Win","Lose"),"Lose")</f>
        <v>Lose</v>
      </c>
      <c r="H62"/>
      <c r="I62"/>
    </row>
    <row r="63" spans="1:9" x14ac:dyDescent="0.25">
      <c r="A63" s="16">
        <v>4</v>
      </c>
      <c r="B63" s="16">
        <f t="shared" si="0"/>
        <v>0</v>
      </c>
      <c r="C63" s="16">
        <v>11</v>
      </c>
      <c r="D63" s="8"/>
      <c r="E63" s="5" t="str">
        <f>IFERROR(IF(MATCH(C63&amp;D63,Data!K:K,0)&gt;1,"Win","Lose"),"Lose")</f>
        <v>Lose</v>
      </c>
      <c r="H63"/>
      <c r="I63"/>
    </row>
    <row r="64" spans="1:9" x14ac:dyDescent="0.25">
      <c r="A64" s="16">
        <v>4</v>
      </c>
      <c r="B64" s="16">
        <f t="shared" si="0"/>
        <v>0</v>
      </c>
      <c r="C64" s="16">
        <v>12</v>
      </c>
      <c r="D64" s="8"/>
      <c r="E64" s="5" t="str">
        <f>IFERROR(IF(MATCH(C64&amp;D64,Data!K:K,0)&gt;1,"Win","Lose"),"Lose")</f>
        <v>Lose</v>
      </c>
      <c r="H64"/>
      <c r="I64"/>
    </row>
    <row r="65" spans="1:9" x14ac:dyDescent="0.25">
      <c r="A65" s="16">
        <v>4</v>
      </c>
      <c r="B65" s="16">
        <f t="shared" si="0"/>
        <v>0</v>
      </c>
      <c r="C65" s="16">
        <v>13</v>
      </c>
      <c r="D65" s="8"/>
      <c r="E65" s="5" t="str">
        <f>IFERROR(IF(MATCH(C65&amp;D65,Data!K:K,0)&gt;1,"Win","Lose"),"Lose")</f>
        <v>Lose</v>
      </c>
      <c r="H65"/>
      <c r="I65"/>
    </row>
    <row r="66" spans="1:9" x14ac:dyDescent="0.25">
      <c r="A66" s="16">
        <v>4</v>
      </c>
      <c r="B66" s="16">
        <f t="shared" si="0"/>
        <v>0</v>
      </c>
      <c r="C66" s="16">
        <v>14</v>
      </c>
      <c r="D66" s="8"/>
      <c r="E66" s="5" t="str">
        <f>IFERROR(IF(MATCH(C66&amp;D66,Data!K:K,0)&gt;1,"Win","Lose"),"Lose")</f>
        <v>Lose</v>
      </c>
      <c r="H66"/>
      <c r="I66"/>
    </row>
    <row r="67" spans="1:9" x14ac:dyDescent="0.25">
      <c r="A67" s="16">
        <v>4</v>
      </c>
      <c r="B67" s="16">
        <f t="shared" si="0"/>
        <v>0</v>
      </c>
      <c r="C67" s="16">
        <v>15</v>
      </c>
      <c r="D67" s="8"/>
      <c r="E67" s="5" t="str">
        <f>IFERROR(IF(MATCH(C67&amp;D67,Data!K:K,0)&gt;1,"Win","Lose"),"Lose")</f>
        <v>Lose</v>
      </c>
      <c r="H67"/>
      <c r="I67"/>
    </row>
    <row r="68" spans="1:9" x14ac:dyDescent="0.25">
      <c r="A68" s="16">
        <v>4</v>
      </c>
      <c r="B68" s="16">
        <f t="shared" ref="B68:B131" si="1">B67</f>
        <v>0</v>
      </c>
      <c r="C68" s="16">
        <v>16</v>
      </c>
      <c r="D68" s="8"/>
      <c r="E68" s="5" t="str">
        <f>IFERROR(IF(MATCH(C68&amp;D68,Data!K:K,0)&gt;1,"Win","Lose"),"Lose")</f>
        <v>Lose</v>
      </c>
      <c r="H68"/>
      <c r="I68"/>
    </row>
    <row r="69" spans="1:9" x14ac:dyDescent="0.25">
      <c r="A69" s="16">
        <v>4</v>
      </c>
      <c r="B69" s="16">
        <f t="shared" si="1"/>
        <v>0</v>
      </c>
      <c r="C69" s="16">
        <v>17</v>
      </c>
      <c r="D69" s="8"/>
      <c r="E69" s="5" t="str">
        <f>IFERROR(IF(MATCH(C69&amp;D69,Data!K:K,0)&gt;1,"Win","Lose"),"Lose")</f>
        <v>Lose</v>
      </c>
      <c r="H69"/>
      <c r="I69"/>
    </row>
    <row r="70" spans="1:9" x14ac:dyDescent="0.25">
      <c r="A70" s="16">
        <v>5</v>
      </c>
      <c r="B70" s="22"/>
      <c r="C70" s="16">
        <v>1</v>
      </c>
      <c r="D70" s="8"/>
      <c r="E70" s="5" t="str">
        <f>IFERROR(IF(MATCH(C70&amp;D70,Data!K:K,0)&gt;1,"Win","Lose"),"Lose")</f>
        <v>Lose</v>
      </c>
      <c r="H70"/>
      <c r="I70"/>
    </row>
    <row r="71" spans="1:9" x14ac:dyDescent="0.25">
      <c r="A71" s="16">
        <v>5</v>
      </c>
      <c r="B71" s="16">
        <f t="shared" si="1"/>
        <v>0</v>
      </c>
      <c r="C71" s="16">
        <v>2</v>
      </c>
      <c r="D71" s="8"/>
      <c r="E71" s="5" t="str">
        <f>IFERROR(IF(MATCH(C71&amp;D71,Data!K:K,0)&gt;1,"Win","Lose"),"Lose")</f>
        <v>Lose</v>
      </c>
    </row>
    <row r="72" spans="1:9" x14ac:dyDescent="0.25">
      <c r="A72" s="16">
        <v>5</v>
      </c>
      <c r="B72" s="16">
        <f t="shared" si="1"/>
        <v>0</v>
      </c>
      <c r="C72" s="16">
        <v>3</v>
      </c>
      <c r="D72" s="8"/>
      <c r="E72" s="5" t="str">
        <f>IFERROR(IF(MATCH(C72&amp;D72,Data!K:K,0)&gt;1,"Win","Lose"),"Lose")</f>
        <v>Lose</v>
      </c>
    </row>
    <row r="73" spans="1:9" x14ac:dyDescent="0.25">
      <c r="A73" s="16">
        <v>5</v>
      </c>
      <c r="B73" s="16">
        <f t="shared" si="1"/>
        <v>0</v>
      </c>
      <c r="C73" s="16">
        <v>4</v>
      </c>
      <c r="D73" s="8"/>
      <c r="E73" s="5" t="str">
        <f>IFERROR(IF(MATCH(C73&amp;D73,Data!K:K,0)&gt;1,"Win","Lose"),"Lose")</f>
        <v>Lose</v>
      </c>
    </row>
    <row r="74" spans="1:9" x14ac:dyDescent="0.25">
      <c r="A74" s="16">
        <v>5</v>
      </c>
      <c r="B74" s="16">
        <f t="shared" si="1"/>
        <v>0</v>
      </c>
      <c r="C74" s="16">
        <v>5</v>
      </c>
      <c r="D74" s="8"/>
      <c r="E74" s="5" t="str">
        <f>IFERROR(IF(MATCH(C74&amp;D74,Data!K:K,0)&gt;1,"Win","Lose"),"Lose")</f>
        <v>Lose</v>
      </c>
    </row>
    <row r="75" spans="1:9" x14ac:dyDescent="0.25">
      <c r="A75" s="16">
        <v>5</v>
      </c>
      <c r="B75" s="16">
        <f t="shared" si="1"/>
        <v>0</v>
      </c>
      <c r="C75" s="16">
        <v>6</v>
      </c>
      <c r="D75" s="8"/>
      <c r="E75" s="5" t="str">
        <f>IFERROR(IF(MATCH(C75&amp;D75,Data!K:K,0)&gt;1,"Win","Lose"),"Lose")</f>
        <v>Lose</v>
      </c>
    </row>
    <row r="76" spans="1:9" x14ac:dyDescent="0.25">
      <c r="A76" s="16">
        <v>5</v>
      </c>
      <c r="B76" s="16">
        <f t="shared" si="1"/>
        <v>0</v>
      </c>
      <c r="C76" s="16">
        <v>7</v>
      </c>
      <c r="D76" s="8"/>
      <c r="E76" s="5" t="str">
        <f>IFERROR(IF(MATCH(C76&amp;D76,Data!K:K,0)&gt;1,"Win","Lose"),"Lose")</f>
        <v>Lose</v>
      </c>
    </row>
    <row r="77" spans="1:9" x14ac:dyDescent="0.25">
      <c r="A77" s="16">
        <v>5</v>
      </c>
      <c r="B77" s="16">
        <f t="shared" si="1"/>
        <v>0</v>
      </c>
      <c r="C77" s="16">
        <v>8</v>
      </c>
      <c r="D77" s="8"/>
      <c r="E77" s="5" t="str">
        <f>IFERROR(IF(MATCH(C77&amp;D77,Data!K:K,0)&gt;1,"Win","Lose"),"Lose")</f>
        <v>Lose</v>
      </c>
    </row>
    <row r="78" spans="1:9" x14ac:dyDescent="0.25">
      <c r="A78" s="16">
        <v>5</v>
      </c>
      <c r="B78" s="16">
        <f t="shared" si="1"/>
        <v>0</v>
      </c>
      <c r="C78" s="16">
        <v>9</v>
      </c>
      <c r="D78" s="8"/>
      <c r="E78" s="5" t="str">
        <f>IFERROR(IF(MATCH(C78&amp;D78,Data!K:K,0)&gt;1,"Win","Lose"),"Lose")</f>
        <v>Lose</v>
      </c>
    </row>
    <row r="79" spans="1:9" x14ac:dyDescent="0.25">
      <c r="A79" s="16">
        <v>5</v>
      </c>
      <c r="B79" s="16">
        <f t="shared" si="1"/>
        <v>0</v>
      </c>
      <c r="C79" s="16">
        <v>10</v>
      </c>
      <c r="D79" s="8"/>
      <c r="E79" s="5" t="str">
        <f>IFERROR(IF(MATCH(C79&amp;D79,Data!K:K,0)&gt;1,"Win","Lose"),"Lose")</f>
        <v>Lose</v>
      </c>
    </row>
    <row r="80" spans="1:9" x14ac:dyDescent="0.25">
      <c r="A80" s="16">
        <v>5</v>
      </c>
      <c r="B80" s="16">
        <f t="shared" si="1"/>
        <v>0</v>
      </c>
      <c r="C80" s="16">
        <v>11</v>
      </c>
      <c r="D80" s="8"/>
      <c r="E80" s="5" t="str">
        <f>IFERROR(IF(MATCH(C80&amp;D80,Data!K:K,0)&gt;1,"Win","Lose"),"Lose")</f>
        <v>Lose</v>
      </c>
    </row>
    <row r="81" spans="1:5" x14ac:dyDescent="0.25">
      <c r="A81" s="16">
        <v>5</v>
      </c>
      <c r="B81" s="16">
        <f t="shared" si="1"/>
        <v>0</v>
      </c>
      <c r="C81" s="16">
        <v>12</v>
      </c>
      <c r="D81" s="8"/>
      <c r="E81" s="5" t="str">
        <f>IFERROR(IF(MATCH(C81&amp;D81,Data!K:K,0)&gt;1,"Win","Lose"),"Lose")</f>
        <v>Lose</v>
      </c>
    </row>
    <row r="82" spans="1:5" x14ac:dyDescent="0.25">
      <c r="A82" s="16">
        <v>5</v>
      </c>
      <c r="B82" s="16">
        <f t="shared" si="1"/>
        <v>0</v>
      </c>
      <c r="C82" s="16">
        <v>13</v>
      </c>
      <c r="D82" s="8"/>
      <c r="E82" s="5" t="str">
        <f>IFERROR(IF(MATCH(C82&amp;D82,Data!K:K,0)&gt;1,"Win","Lose"),"Lose")</f>
        <v>Lose</v>
      </c>
    </row>
    <row r="83" spans="1:5" x14ac:dyDescent="0.25">
      <c r="A83" s="16">
        <v>5</v>
      </c>
      <c r="B83" s="16">
        <f t="shared" si="1"/>
        <v>0</v>
      </c>
      <c r="C83" s="16">
        <v>14</v>
      </c>
      <c r="D83" s="8"/>
      <c r="E83" s="5" t="str">
        <f>IFERROR(IF(MATCH(C83&amp;D83,Data!K:K,0)&gt;1,"Win","Lose"),"Lose")</f>
        <v>Lose</v>
      </c>
    </row>
    <row r="84" spans="1:5" x14ac:dyDescent="0.25">
      <c r="A84" s="16">
        <v>5</v>
      </c>
      <c r="B84" s="16">
        <f t="shared" si="1"/>
        <v>0</v>
      </c>
      <c r="C84" s="16">
        <v>15</v>
      </c>
      <c r="D84" s="8"/>
      <c r="E84" s="5" t="str">
        <f>IFERROR(IF(MATCH(C84&amp;D84,Data!K:K,0)&gt;1,"Win","Lose"),"Lose")</f>
        <v>Lose</v>
      </c>
    </row>
    <row r="85" spans="1:5" x14ac:dyDescent="0.25">
      <c r="A85" s="16">
        <v>5</v>
      </c>
      <c r="B85" s="16">
        <f t="shared" si="1"/>
        <v>0</v>
      </c>
      <c r="C85" s="16">
        <v>16</v>
      </c>
      <c r="D85" s="8"/>
      <c r="E85" s="5" t="str">
        <f>IFERROR(IF(MATCH(C85&amp;D85,Data!K:K,0)&gt;1,"Win","Lose"),"Lose")</f>
        <v>Lose</v>
      </c>
    </row>
    <row r="86" spans="1:5" x14ac:dyDescent="0.25">
      <c r="A86" s="16">
        <v>5</v>
      </c>
      <c r="B86" s="16">
        <f t="shared" si="1"/>
        <v>0</v>
      </c>
      <c r="C86" s="16">
        <v>17</v>
      </c>
      <c r="D86" s="8"/>
      <c r="E86" s="5" t="str">
        <f>IFERROR(IF(MATCH(C86&amp;D86,Data!K:K,0)&gt;1,"Win","Lose"),"Lose")</f>
        <v>Lose</v>
      </c>
    </row>
    <row r="87" spans="1:5" x14ac:dyDescent="0.25">
      <c r="A87" s="16">
        <v>6</v>
      </c>
      <c r="B87" s="22"/>
      <c r="C87" s="16">
        <v>1</v>
      </c>
      <c r="D87" s="8"/>
      <c r="E87" s="5" t="str">
        <f>IFERROR(IF(MATCH(C87&amp;D87,Data!K:K,0)&gt;1,"Win","Lose"),"Lose")</f>
        <v>Lose</v>
      </c>
    </row>
    <row r="88" spans="1:5" x14ac:dyDescent="0.25">
      <c r="A88" s="16">
        <v>6</v>
      </c>
      <c r="B88" s="16">
        <f t="shared" si="1"/>
        <v>0</v>
      </c>
      <c r="C88" s="16">
        <v>2</v>
      </c>
      <c r="D88" s="8"/>
      <c r="E88" s="5" t="str">
        <f>IFERROR(IF(MATCH(C88&amp;D88,Data!K:K,0)&gt;1,"Win","Lose"),"Lose")</f>
        <v>Lose</v>
      </c>
    </row>
    <row r="89" spans="1:5" x14ac:dyDescent="0.25">
      <c r="A89" s="16">
        <v>6</v>
      </c>
      <c r="B89" s="16">
        <f t="shared" si="1"/>
        <v>0</v>
      </c>
      <c r="C89" s="16">
        <v>3</v>
      </c>
      <c r="D89" s="8"/>
      <c r="E89" s="5" t="str">
        <f>IFERROR(IF(MATCH(C89&amp;D89,Data!K:K,0)&gt;1,"Win","Lose"),"Lose")</f>
        <v>Lose</v>
      </c>
    </row>
    <row r="90" spans="1:5" x14ac:dyDescent="0.25">
      <c r="A90" s="16">
        <v>6</v>
      </c>
      <c r="B90" s="16">
        <f t="shared" si="1"/>
        <v>0</v>
      </c>
      <c r="C90" s="16">
        <v>4</v>
      </c>
      <c r="D90" s="8"/>
      <c r="E90" s="5" t="str">
        <f>IFERROR(IF(MATCH(C90&amp;D90,Data!K:K,0)&gt;1,"Win","Lose"),"Lose")</f>
        <v>Lose</v>
      </c>
    </row>
    <row r="91" spans="1:5" x14ac:dyDescent="0.25">
      <c r="A91" s="16">
        <v>6</v>
      </c>
      <c r="B91" s="16">
        <f t="shared" si="1"/>
        <v>0</v>
      </c>
      <c r="C91" s="16">
        <v>5</v>
      </c>
      <c r="D91" s="8"/>
      <c r="E91" s="5" t="str">
        <f>IFERROR(IF(MATCH(C91&amp;D91,Data!K:K,0)&gt;1,"Win","Lose"),"Lose")</f>
        <v>Lose</v>
      </c>
    </row>
    <row r="92" spans="1:5" x14ac:dyDescent="0.25">
      <c r="A92" s="16">
        <v>6</v>
      </c>
      <c r="B92" s="16">
        <f t="shared" si="1"/>
        <v>0</v>
      </c>
      <c r="C92" s="16">
        <v>6</v>
      </c>
      <c r="D92" s="8"/>
      <c r="E92" s="5" t="str">
        <f>IFERROR(IF(MATCH(C92&amp;D92,Data!K:K,0)&gt;1,"Win","Lose"),"Lose")</f>
        <v>Lose</v>
      </c>
    </row>
    <row r="93" spans="1:5" x14ac:dyDescent="0.25">
      <c r="A93" s="16">
        <v>6</v>
      </c>
      <c r="B93" s="16">
        <f t="shared" si="1"/>
        <v>0</v>
      </c>
      <c r="C93" s="16">
        <v>7</v>
      </c>
      <c r="D93" s="8"/>
      <c r="E93" s="5" t="str">
        <f>IFERROR(IF(MATCH(C93&amp;D93,Data!K:K,0)&gt;1,"Win","Lose"),"Lose")</f>
        <v>Lose</v>
      </c>
    </row>
    <row r="94" spans="1:5" x14ac:dyDescent="0.25">
      <c r="A94" s="16">
        <v>6</v>
      </c>
      <c r="B94" s="16">
        <f t="shared" si="1"/>
        <v>0</v>
      </c>
      <c r="C94" s="16">
        <v>8</v>
      </c>
      <c r="D94" s="8"/>
      <c r="E94" s="5" t="str">
        <f>IFERROR(IF(MATCH(C94&amp;D94,Data!K:K,0)&gt;1,"Win","Lose"),"Lose")</f>
        <v>Lose</v>
      </c>
    </row>
    <row r="95" spans="1:5" x14ac:dyDescent="0.25">
      <c r="A95" s="16">
        <v>6</v>
      </c>
      <c r="B95" s="16">
        <f t="shared" si="1"/>
        <v>0</v>
      </c>
      <c r="C95" s="16">
        <v>9</v>
      </c>
      <c r="D95" s="8"/>
      <c r="E95" s="5" t="str">
        <f>IFERROR(IF(MATCH(C95&amp;D95,Data!K:K,0)&gt;1,"Win","Lose"),"Lose")</f>
        <v>Lose</v>
      </c>
    </row>
    <row r="96" spans="1:5" x14ac:dyDescent="0.25">
      <c r="A96" s="16">
        <v>6</v>
      </c>
      <c r="B96" s="16">
        <f t="shared" si="1"/>
        <v>0</v>
      </c>
      <c r="C96" s="16">
        <v>10</v>
      </c>
      <c r="D96" s="8"/>
      <c r="E96" s="5" t="str">
        <f>IFERROR(IF(MATCH(C96&amp;D96,Data!K:K,0)&gt;1,"Win","Lose"),"Lose")</f>
        <v>Lose</v>
      </c>
    </row>
    <row r="97" spans="1:5" x14ac:dyDescent="0.25">
      <c r="A97" s="16">
        <v>6</v>
      </c>
      <c r="B97" s="16">
        <f t="shared" si="1"/>
        <v>0</v>
      </c>
      <c r="C97" s="16">
        <v>11</v>
      </c>
      <c r="D97" s="8"/>
      <c r="E97" s="5" t="str">
        <f>IFERROR(IF(MATCH(C97&amp;D97,Data!K:K,0)&gt;1,"Win","Lose"),"Lose")</f>
        <v>Lose</v>
      </c>
    </row>
    <row r="98" spans="1:5" x14ac:dyDescent="0.25">
      <c r="A98" s="16">
        <v>6</v>
      </c>
      <c r="B98" s="16">
        <f t="shared" si="1"/>
        <v>0</v>
      </c>
      <c r="C98" s="16">
        <v>12</v>
      </c>
      <c r="D98" s="8"/>
      <c r="E98" s="5" t="str">
        <f>IFERROR(IF(MATCH(C98&amp;D98,Data!K:K,0)&gt;1,"Win","Lose"),"Lose")</f>
        <v>Lose</v>
      </c>
    </row>
    <row r="99" spans="1:5" x14ac:dyDescent="0.25">
      <c r="A99" s="16">
        <v>6</v>
      </c>
      <c r="B99" s="16">
        <f t="shared" si="1"/>
        <v>0</v>
      </c>
      <c r="C99" s="16">
        <v>13</v>
      </c>
      <c r="D99" s="8"/>
      <c r="E99" s="5" t="str">
        <f>IFERROR(IF(MATCH(C99&amp;D99,Data!K:K,0)&gt;1,"Win","Lose"),"Lose")</f>
        <v>Lose</v>
      </c>
    </row>
    <row r="100" spans="1:5" x14ac:dyDescent="0.25">
      <c r="A100" s="16">
        <v>6</v>
      </c>
      <c r="B100" s="16">
        <f t="shared" si="1"/>
        <v>0</v>
      </c>
      <c r="C100" s="16">
        <v>14</v>
      </c>
      <c r="D100" s="8"/>
      <c r="E100" s="5" t="str">
        <f>IFERROR(IF(MATCH(C100&amp;D100,Data!K:K,0)&gt;1,"Win","Lose"),"Lose")</f>
        <v>Lose</v>
      </c>
    </row>
    <row r="101" spans="1:5" x14ac:dyDescent="0.25">
      <c r="A101" s="16">
        <v>6</v>
      </c>
      <c r="B101" s="16">
        <f t="shared" si="1"/>
        <v>0</v>
      </c>
      <c r="C101" s="16">
        <v>15</v>
      </c>
      <c r="D101" s="8"/>
      <c r="E101" s="5" t="str">
        <f>IFERROR(IF(MATCH(C101&amp;D101,Data!K:K,0)&gt;1,"Win","Lose"),"Lose")</f>
        <v>Lose</v>
      </c>
    </row>
    <row r="102" spans="1:5" x14ac:dyDescent="0.25">
      <c r="A102" s="16">
        <v>6</v>
      </c>
      <c r="B102" s="16">
        <f t="shared" si="1"/>
        <v>0</v>
      </c>
      <c r="C102" s="16">
        <v>16</v>
      </c>
      <c r="D102" s="8"/>
      <c r="E102" s="5" t="str">
        <f>IFERROR(IF(MATCH(C102&amp;D102,Data!K:K,0)&gt;1,"Win","Lose"),"Lose")</f>
        <v>Lose</v>
      </c>
    </row>
    <row r="103" spans="1:5" x14ac:dyDescent="0.25">
      <c r="A103" s="16">
        <v>6</v>
      </c>
      <c r="B103" s="16">
        <f t="shared" si="1"/>
        <v>0</v>
      </c>
      <c r="C103" s="16">
        <v>17</v>
      </c>
      <c r="D103" s="8"/>
      <c r="E103" s="5" t="str">
        <f>IFERROR(IF(MATCH(C103&amp;D103,Data!K:K,0)&gt;1,"Win","Lose"),"Lose")</f>
        <v>Lose</v>
      </c>
    </row>
    <row r="104" spans="1:5" x14ac:dyDescent="0.25">
      <c r="A104" s="16">
        <v>7</v>
      </c>
      <c r="B104" s="22"/>
      <c r="C104" s="16">
        <v>1</v>
      </c>
      <c r="D104" s="8"/>
      <c r="E104" s="5" t="str">
        <f>IFERROR(IF(MATCH(C104&amp;D104,Data!K:K,0)&gt;1,"Win","Lose"),"Lose")</f>
        <v>Lose</v>
      </c>
    </row>
    <row r="105" spans="1:5" x14ac:dyDescent="0.25">
      <c r="A105" s="16">
        <v>7</v>
      </c>
      <c r="B105" s="16">
        <f t="shared" si="1"/>
        <v>0</v>
      </c>
      <c r="C105" s="16">
        <v>2</v>
      </c>
      <c r="D105" s="8"/>
      <c r="E105" s="5" t="str">
        <f>IFERROR(IF(MATCH(C105&amp;D105,Data!K:K,0)&gt;1,"Win","Lose"),"Lose")</f>
        <v>Lose</v>
      </c>
    </row>
    <row r="106" spans="1:5" x14ac:dyDescent="0.25">
      <c r="A106" s="16">
        <v>7</v>
      </c>
      <c r="B106" s="16">
        <f t="shared" si="1"/>
        <v>0</v>
      </c>
      <c r="C106" s="16">
        <v>3</v>
      </c>
      <c r="D106" s="8"/>
      <c r="E106" s="5" t="str">
        <f>IFERROR(IF(MATCH(C106&amp;D106,Data!K:K,0)&gt;1,"Win","Lose"),"Lose")</f>
        <v>Lose</v>
      </c>
    </row>
    <row r="107" spans="1:5" x14ac:dyDescent="0.25">
      <c r="A107" s="16">
        <v>7</v>
      </c>
      <c r="B107" s="16">
        <f t="shared" si="1"/>
        <v>0</v>
      </c>
      <c r="C107" s="16">
        <v>4</v>
      </c>
      <c r="D107" s="8"/>
      <c r="E107" s="5" t="str">
        <f>IFERROR(IF(MATCH(C107&amp;D107,Data!K:K,0)&gt;1,"Win","Lose"),"Lose")</f>
        <v>Lose</v>
      </c>
    </row>
    <row r="108" spans="1:5" x14ac:dyDescent="0.25">
      <c r="A108" s="16">
        <v>7</v>
      </c>
      <c r="B108" s="16">
        <f t="shared" si="1"/>
        <v>0</v>
      </c>
      <c r="C108" s="16">
        <v>5</v>
      </c>
      <c r="D108" s="8"/>
      <c r="E108" s="5" t="str">
        <f>IFERROR(IF(MATCH(C108&amp;D108,Data!K:K,0)&gt;1,"Win","Lose"),"Lose")</f>
        <v>Lose</v>
      </c>
    </row>
    <row r="109" spans="1:5" x14ac:dyDescent="0.25">
      <c r="A109" s="16">
        <v>7</v>
      </c>
      <c r="B109" s="16">
        <f t="shared" si="1"/>
        <v>0</v>
      </c>
      <c r="C109" s="16">
        <v>6</v>
      </c>
      <c r="D109" s="8"/>
      <c r="E109" s="5" t="str">
        <f>IFERROR(IF(MATCH(C109&amp;D109,Data!K:K,0)&gt;1,"Win","Lose"),"Lose")</f>
        <v>Lose</v>
      </c>
    </row>
    <row r="110" spans="1:5" x14ac:dyDescent="0.25">
      <c r="A110" s="16">
        <v>7</v>
      </c>
      <c r="B110" s="16">
        <f t="shared" si="1"/>
        <v>0</v>
      </c>
      <c r="C110" s="16">
        <v>7</v>
      </c>
      <c r="D110" s="8"/>
      <c r="E110" s="5" t="str">
        <f>IFERROR(IF(MATCH(C110&amp;D110,Data!K:K,0)&gt;1,"Win","Lose"),"Lose")</f>
        <v>Lose</v>
      </c>
    </row>
    <row r="111" spans="1:5" x14ac:dyDescent="0.25">
      <c r="A111" s="16">
        <v>7</v>
      </c>
      <c r="B111" s="16">
        <f t="shared" si="1"/>
        <v>0</v>
      </c>
      <c r="C111" s="16">
        <v>8</v>
      </c>
      <c r="D111" s="8"/>
      <c r="E111" s="5" t="str">
        <f>IFERROR(IF(MATCH(C111&amp;D111,Data!K:K,0)&gt;1,"Win","Lose"),"Lose")</f>
        <v>Lose</v>
      </c>
    </row>
    <row r="112" spans="1:5" x14ac:dyDescent="0.25">
      <c r="A112" s="16">
        <v>7</v>
      </c>
      <c r="B112" s="16">
        <f t="shared" si="1"/>
        <v>0</v>
      </c>
      <c r="C112" s="16">
        <v>9</v>
      </c>
      <c r="D112" s="8"/>
      <c r="E112" s="5" t="str">
        <f>IFERROR(IF(MATCH(C112&amp;D112,Data!K:K,0)&gt;1,"Win","Lose"),"Lose")</f>
        <v>Lose</v>
      </c>
    </row>
    <row r="113" spans="1:5" x14ac:dyDescent="0.25">
      <c r="A113" s="16">
        <v>7</v>
      </c>
      <c r="B113" s="16">
        <f t="shared" si="1"/>
        <v>0</v>
      </c>
      <c r="C113" s="16">
        <v>10</v>
      </c>
      <c r="D113" s="8"/>
      <c r="E113" s="5" t="str">
        <f>IFERROR(IF(MATCH(C113&amp;D113,Data!K:K,0)&gt;1,"Win","Lose"),"Lose")</f>
        <v>Lose</v>
      </c>
    </row>
    <row r="114" spans="1:5" x14ac:dyDescent="0.25">
      <c r="A114" s="16">
        <v>7</v>
      </c>
      <c r="B114" s="16">
        <f t="shared" si="1"/>
        <v>0</v>
      </c>
      <c r="C114" s="16">
        <v>11</v>
      </c>
      <c r="D114" s="8"/>
      <c r="E114" s="5" t="str">
        <f>IFERROR(IF(MATCH(C114&amp;D114,Data!K:K,0)&gt;1,"Win","Lose"),"Lose")</f>
        <v>Lose</v>
      </c>
    </row>
    <row r="115" spans="1:5" x14ac:dyDescent="0.25">
      <c r="A115" s="16">
        <v>7</v>
      </c>
      <c r="B115" s="16">
        <f t="shared" si="1"/>
        <v>0</v>
      </c>
      <c r="C115" s="16">
        <v>12</v>
      </c>
      <c r="D115" s="8"/>
      <c r="E115" s="5" t="str">
        <f>IFERROR(IF(MATCH(C115&amp;D115,Data!K:K,0)&gt;1,"Win","Lose"),"Lose")</f>
        <v>Lose</v>
      </c>
    </row>
    <row r="116" spans="1:5" x14ac:dyDescent="0.25">
      <c r="A116" s="16">
        <v>7</v>
      </c>
      <c r="B116" s="16">
        <f t="shared" si="1"/>
        <v>0</v>
      </c>
      <c r="C116" s="16">
        <v>13</v>
      </c>
      <c r="D116" s="8"/>
      <c r="E116" s="5" t="str">
        <f>IFERROR(IF(MATCH(C116&amp;D116,Data!K:K,0)&gt;1,"Win","Lose"),"Lose")</f>
        <v>Lose</v>
      </c>
    </row>
    <row r="117" spans="1:5" x14ac:dyDescent="0.25">
      <c r="A117" s="16">
        <v>7</v>
      </c>
      <c r="B117" s="16">
        <f t="shared" si="1"/>
        <v>0</v>
      </c>
      <c r="C117" s="16">
        <v>14</v>
      </c>
      <c r="D117" s="8"/>
      <c r="E117" s="5" t="str">
        <f>IFERROR(IF(MATCH(C117&amp;D117,Data!K:K,0)&gt;1,"Win","Lose"),"Lose")</f>
        <v>Lose</v>
      </c>
    </row>
    <row r="118" spans="1:5" x14ac:dyDescent="0.25">
      <c r="A118" s="16">
        <v>7</v>
      </c>
      <c r="B118" s="16">
        <f t="shared" si="1"/>
        <v>0</v>
      </c>
      <c r="C118" s="16">
        <v>15</v>
      </c>
      <c r="D118" s="8"/>
      <c r="E118" s="5" t="str">
        <f>IFERROR(IF(MATCH(C118&amp;D118,Data!K:K,0)&gt;1,"Win","Lose"),"Lose")</f>
        <v>Lose</v>
      </c>
    </row>
    <row r="119" spans="1:5" x14ac:dyDescent="0.25">
      <c r="A119" s="16">
        <v>7</v>
      </c>
      <c r="B119" s="16">
        <f t="shared" si="1"/>
        <v>0</v>
      </c>
      <c r="C119" s="16">
        <v>16</v>
      </c>
      <c r="D119" s="8"/>
      <c r="E119" s="5" t="str">
        <f>IFERROR(IF(MATCH(C119&amp;D119,Data!K:K,0)&gt;1,"Win","Lose"),"Lose")</f>
        <v>Lose</v>
      </c>
    </row>
    <row r="120" spans="1:5" x14ac:dyDescent="0.25">
      <c r="A120" s="16">
        <v>7</v>
      </c>
      <c r="B120" s="16">
        <f t="shared" si="1"/>
        <v>0</v>
      </c>
      <c r="C120" s="16">
        <v>17</v>
      </c>
      <c r="D120" s="8"/>
      <c r="E120" s="5" t="str">
        <f>IFERROR(IF(MATCH(C120&amp;D120,Data!K:K,0)&gt;1,"Win","Lose"),"Lose")</f>
        <v>Lose</v>
      </c>
    </row>
    <row r="121" spans="1:5" x14ac:dyDescent="0.25">
      <c r="A121" s="16">
        <v>8</v>
      </c>
      <c r="B121" s="22"/>
      <c r="C121" s="16">
        <v>1</v>
      </c>
      <c r="D121" s="8"/>
      <c r="E121" s="5" t="str">
        <f>IFERROR(IF(MATCH(C121&amp;D121,Data!K:K,0)&gt;1,"Win","Lose"),"Lose")</f>
        <v>Lose</v>
      </c>
    </row>
    <row r="122" spans="1:5" x14ac:dyDescent="0.25">
      <c r="A122" s="16">
        <v>8</v>
      </c>
      <c r="B122" s="16">
        <f t="shared" si="1"/>
        <v>0</v>
      </c>
      <c r="C122" s="16">
        <v>2</v>
      </c>
      <c r="D122" s="8"/>
      <c r="E122" s="5" t="str">
        <f>IFERROR(IF(MATCH(C122&amp;D122,Data!K:K,0)&gt;1,"Win","Lose"),"Lose")</f>
        <v>Lose</v>
      </c>
    </row>
    <row r="123" spans="1:5" x14ac:dyDescent="0.25">
      <c r="A123" s="16">
        <v>8</v>
      </c>
      <c r="B123" s="16">
        <f t="shared" si="1"/>
        <v>0</v>
      </c>
      <c r="C123" s="16">
        <v>3</v>
      </c>
      <c r="D123" s="8"/>
      <c r="E123" s="5" t="str">
        <f>IFERROR(IF(MATCH(C123&amp;D123,Data!K:K,0)&gt;1,"Win","Lose"),"Lose")</f>
        <v>Lose</v>
      </c>
    </row>
    <row r="124" spans="1:5" x14ac:dyDescent="0.25">
      <c r="A124" s="16">
        <v>8</v>
      </c>
      <c r="B124" s="16">
        <f t="shared" si="1"/>
        <v>0</v>
      </c>
      <c r="C124" s="16">
        <v>4</v>
      </c>
      <c r="D124" s="8"/>
      <c r="E124" s="5" t="str">
        <f>IFERROR(IF(MATCH(C124&amp;D124,Data!K:K,0)&gt;1,"Win","Lose"),"Lose")</f>
        <v>Lose</v>
      </c>
    </row>
    <row r="125" spans="1:5" x14ac:dyDescent="0.25">
      <c r="A125" s="16">
        <v>8</v>
      </c>
      <c r="B125" s="16">
        <f t="shared" si="1"/>
        <v>0</v>
      </c>
      <c r="C125" s="16">
        <v>5</v>
      </c>
      <c r="D125" s="8"/>
      <c r="E125" s="5" t="str">
        <f>IFERROR(IF(MATCH(C125&amp;D125,Data!K:K,0)&gt;1,"Win","Lose"),"Lose")</f>
        <v>Lose</v>
      </c>
    </row>
    <row r="126" spans="1:5" x14ac:dyDescent="0.25">
      <c r="A126" s="16">
        <v>8</v>
      </c>
      <c r="B126" s="16">
        <f t="shared" si="1"/>
        <v>0</v>
      </c>
      <c r="C126" s="16">
        <v>6</v>
      </c>
      <c r="D126" s="8"/>
      <c r="E126" s="5" t="str">
        <f>IFERROR(IF(MATCH(C126&amp;D126,Data!K:K,0)&gt;1,"Win","Lose"),"Lose")</f>
        <v>Lose</v>
      </c>
    </row>
    <row r="127" spans="1:5" x14ac:dyDescent="0.25">
      <c r="A127" s="16">
        <v>8</v>
      </c>
      <c r="B127" s="16">
        <f t="shared" si="1"/>
        <v>0</v>
      </c>
      <c r="C127" s="16">
        <v>7</v>
      </c>
      <c r="D127" s="8"/>
      <c r="E127" s="5" t="str">
        <f>IFERROR(IF(MATCH(C127&amp;D127,Data!K:K,0)&gt;1,"Win","Lose"),"Lose")</f>
        <v>Lose</v>
      </c>
    </row>
    <row r="128" spans="1:5" x14ac:dyDescent="0.25">
      <c r="A128" s="16">
        <v>8</v>
      </c>
      <c r="B128" s="16">
        <f t="shared" si="1"/>
        <v>0</v>
      </c>
      <c r="C128" s="16">
        <v>8</v>
      </c>
      <c r="D128" s="8"/>
      <c r="E128" s="5" t="str">
        <f>IFERROR(IF(MATCH(C128&amp;D128,Data!K:K,0)&gt;1,"Win","Lose"),"Lose")</f>
        <v>Lose</v>
      </c>
    </row>
    <row r="129" spans="1:5" x14ac:dyDescent="0.25">
      <c r="A129" s="16">
        <v>8</v>
      </c>
      <c r="B129" s="16">
        <f t="shared" si="1"/>
        <v>0</v>
      </c>
      <c r="C129" s="16">
        <v>9</v>
      </c>
      <c r="D129" s="8"/>
      <c r="E129" s="5" t="str">
        <f>IFERROR(IF(MATCH(C129&amp;D129,Data!K:K,0)&gt;1,"Win","Lose"),"Lose")</f>
        <v>Lose</v>
      </c>
    </row>
    <row r="130" spans="1:5" x14ac:dyDescent="0.25">
      <c r="A130" s="16">
        <v>8</v>
      </c>
      <c r="B130" s="16">
        <f t="shared" si="1"/>
        <v>0</v>
      </c>
      <c r="C130" s="16">
        <v>10</v>
      </c>
      <c r="D130" s="8"/>
      <c r="E130" s="5" t="str">
        <f>IFERROR(IF(MATCH(C130&amp;D130,Data!K:K,0)&gt;1,"Win","Lose"),"Lose")</f>
        <v>Lose</v>
      </c>
    </row>
    <row r="131" spans="1:5" x14ac:dyDescent="0.25">
      <c r="A131" s="16">
        <v>8</v>
      </c>
      <c r="B131" s="16">
        <f t="shared" si="1"/>
        <v>0</v>
      </c>
      <c r="C131" s="16">
        <v>11</v>
      </c>
      <c r="D131" s="8"/>
      <c r="E131" s="5" t="str">
        <f>IFERROR(IF(MATCH(C131&amp;D131,Data!K:K,0)&gt;1,"Win","Lose"),"Lose")</f>
        <v>Lose</v>
      </c>
    </row>
    <row r="132" spans="1:5" x14ac:dyDescent="0.25">
      <c r="A132" s="16">
        <v>8</v>
      </c>
      <c r="B132" s="16">
        <f t="shared" ref="B132:B171" si="2">B131</f>
        <v>0</v>
      </c>
      <c r="C132" s="16">
        <v>12</v>
      </c>
      <c r="D132" s="8"/>
      <c r="E132" s="5" t="str">
        <f>IFERROR(IF(MATCH(C132&amp;D132,Data!K:K,0)&gt;1,"Win","Lose"),"Lose")</f>
        <v>Lose</v>
      </c>
    </row>
    <row r="133" spans="1:5" x14ac:dyDescent="0.25">
      <c r="A133" s="16">
        <v>8</v>
      </c>
      <c r="B133" s="16">
        <f t="shared" si="2"/>
        <v>0</v>
      </c>
      <c r="C133" s="16">
        <v>13</v>
      </c>
      <c r="D133" s="8"/>
      <c r="E133" s="5" t="str">
        <f>IFERROR(IF(MATCH(C133&amp;D133,Data!K:K,0)&gt;1,"Win","Lose"),"Lose")</f>
        <v>Lose</v>
      </c>
    </row>
    <row r="134" spans="1:5" x14ac:dyDescent="0.25">
      <c r="A134" s="16">
        <v>8</v>
      </c>
      <c r="B134" s="16">
        <f t="shared" si="2"/>
        <v>0</v>
      </c>
      <c r="C134" s="16">
        <v>14</v>
      </c>
      <c r="D134" s="8"/>
      <c r="E134" s="5" t="str">
        <f>IFERROR(IF(MATCH(C134&amp;D134,Data!K:K,0)&gt;1,"Win","Lose"),"Lose")</f>
        <v>Lose</v>
      </c>
    </row>
    <row r="135" spans="1:5" x14ac:dyDescent="0.25">
      <c r="A135" s="16">
        <v>8</v>
      </c>
      <c r="B135" s="16">
        <f t="shared" si="2"/>
        <v>0</v>
      </c>
      <c r="C135" s="16">
        <v>15</v>
      </c>
      <c r="D135" s="8"/>
      <c r="E135" s="5" t="str">
        <f>IFERROR(IF(MATCH(C135&amp;D135,Data!K:K,0)&gt;1,"Win","Lose"),"Lose")</f>
        <v>Lose</v>
      </c>
    </row>
    <row r="136" spans="1:5" x14ac:dyDescent="0.25">
      <c r="A136" s="16">
        <v>8</v>
      </c>
      <c r="B136" s="16">
        <f t="shared" si="2"/>
        <v>0</v>
      </c>
      <c r="C136" s="16">
        <v>16</v>
      </c>
      <c r="D136" s="8"/>
      <c r="E136" s="5" t="str">
        <f>IFERROR(IF(MATCH(C136&amp;D136,Data!K:K,0)&gt;1,"Win","Lose"),"Lose")</f>
        <v>Lose</v>
      </c>
    </row>
    <row r="137" spans="1:5" x14ac:dyDescent="0.25">
      <c r="A137" s="16">
        <v>8</v>
      </c>
      <c r="B137" s="16">
        <f t="shared" si="2"/>
        <v>0</v>
      </c>
      <c r="C137" s="16">
        <v>17</v>
      </c>
      <c r="D137" s="8"/>
      <c r="E137" s="5" t="str">
        <f>IFERROR(IF(MATCH(C137&amp;D137,Data!K:K,0)&gt;1,"Win","Lose"),"Lose")</f>
        <v>Lose</v>
      </c>
    </row>
    <row r="138" spans="1:5" x14ac:dyDescent="0.25">
      <c r="A138" s="16">
        <v>9</v>
      </c>
      <c r="B138" s="22"/>
      <c r="C138" s="16">
        <v>1</v>
      </c>
      <c r="D138" s="8"/>
      <c r="E138" s="5" t="str">
        <f>IFERROR(IF(MATCH(C138&amp;D138,Data!K:K,0)&gt;1,"Win","Lose"),"Lose")</f>
        <v>Lose</v>
      </c>
    </row>
    <row r="139" spans="1:5" x14ac:dyDescent="0.25">
      <c r="A139" s="16">
        <v>9</v>
      </c>
      <c r="B139" s="16">
        <f t="shared" si="2"/>
        <v>0</v>
      </c>
      <c r="C139" s="16">
        <v>2</v>
      </c>
      <c r="D139" s="8"/>
      <c r="E139" s="5" t="str">
        <f>IFERROR(IF(MATCH(C139&amp;D139,Data!K:K,0)&gt;1,"Win","Lose"),"Lose")</f>
        <v>Lose</v>
      </c>
    </row>
    <row r="140" spans="1:5" x14ac:dyDescent="0.25">
      <c r="A140" s="16">
        <v>9</v>
      </c>
      <c r="B140" s="16">
        <f t="shared" si="2"/>
        <v>0</v>
      </c>
      <c r="C140" s="16">
        <v>3</v>
      </c>
      <c r="D140" s="8"/>
      <c r="E140" s="5" t="str">
        <f>IFERROR(IF(MATCH(C140&amp;D140,Data!K:K,0)&gt;1,"Win","Lose"),"Lose")</f>
        <v>Lose</v>
      </c>
    </row>
    <row r="141" spans="1:5" x14ac:dyDescent="0.25">
      <c r="A141" s="16">
        <v>9</v>
      </c>
      <c r="B141" s="16">
        <f t="shared" si="2"/>
        <v>0</v>
      </c>
      <c r="C141" s="16">
        <v>4</v>
      </c>
      <c r="D141" s="8"/>
      <c r="E141" s="5" t="str">
        <f>IFERROR(IF(MATCH(C141&amp;D141,Data!K:K,0)&gt;1,"Win","Lose"),"Lose")</f>
        <v>Lose</v>
      </c>
    </row>
    <row r="142" spans="1:5" x14ac:dyDescent="0.25">
      <c r="A142" s="16">
        <v>9</v>
      </c>
      <c r="B142" s="16">
        <f t="shared" si="2"/>
        <v>0</v>
      </c>
      <c r="C142" s="16">
        <v>5</v>
      </c>
      <c r="D142" s="8"/>
      <c r="E142" s="5" t="str">
        <f>IFERROR(IF(MATCH(C142&amp;D142,Data!K:K,0)&gt;1,"Win","Lose"),"Lose")</f>
        <v>Lose</v>
      </c>
    </row>
    <row r="143" spans="1:5" x14ac:dyDescent="0.25">
      <c r="A143" s="16">
        <v>9</v>
      </c>
      <c r="B143" s="16">
        <f t="shared" si="2"/>
        <v>0</v>
      </c>
      <c r="C143" s="16">
        <v>6</v>
      </c>
      <c r="D143" s="8"/>
      <c r="E143" s="5" t="str">
        <f>IFERROR(IF(MATCH(C143&amp;D143,Data!K:K,0)&gt;1,"Win","Lose"),"Lose")</f>
        <v>Lose</v>
      </c>
    </row>
    <row r="144" spans="1:5" x14ac:dyDescent="0.25">
      <c r="A144" s="16">
        <v>9</v>
      </c>
      <c r="B144" s="16">
        <f t="shared" si="2"/>
        <v>0</v>
      </c>
      <c r="C144" s="16">
        <v>7</v>
      </c>
      <c r="D144" s="8"/>
      <c r="E144" s="5" t="str">
        <f>IFERROR(IF(MATCH(C144&amp;D144,Data!K:K,0)&gt;1,"Win","Lose"),"Lose")</f>
        <v>Lose</v>
      </c>
    </row>
    <row r="145" spans="1:5" x14ac:dyDescent="0.25">
      <c r="A145" s="16">
        <v>9</v>
      </c>
      <c r="B145" s="16">
        <f t="shared" si="2"/>
        <v>0</v>
      </c>
      <c r="C145" s="16">
        <v>8</v>
      </c>
      <c r="D145" s="8"/>
      <c r="E145" s="5" t="str">
        <f>IFERROR(IF(MATCH(C145&amp;D145,Data!K:K,0)&gt;1,"Win","Lose"),"Lose")</f>
        <v>Lose</v>
      </c>
    </row>
    <row r="146" spans="1:5" x14ac:dyDescent="0.25">
      <c r="A146" s="16">
        <v>9</v>
      </c>
      <c r="B146" s="16">
        <f t="shared" si="2"/>
        <v>0</v>
      </c>
      <c r="C146" s="16">
        <v>9</v>
      </c>
      <c r="D146" s="8"/>
      <c r="E146" s="5" t="str">
        <f>IFERROR(IF(MATCH(C146&amp;D146,Data!K:K,0)&gt;1,"Win","Lose"),"Lose")</f>
        <v>Lose</v>
      </c>
    </row>
    <row r="147" spans="1:5" x14ac:dyDescent="0.25">
      <c r="A147" s="16">
        <v>9</v>
      </c>
      <c r="B147" s="16">
        <f t="shared" si="2"/>
        <v>0</v>
      </c>
      <c r="C147" s="16">
        <v>10</v>
      </c>
      <c r="D147" s="8"/>
      <c r="E147" s="5" t="str">
        <f>IFERROR(IF(MATCH(C147&amp;D147,Data!K:K,0)&gt;1,"Win","Lose"),"Lose")</f>
        <v>Lose</v>
      </c>
    </row>
    <row r="148" spans="1:5" x14ac:dyDescent="0.25">
      <c r="A148" s="16">
        <v>9</v>
      </c>
      <c r="B148" s="16">
        <f t="shared" si="2"/>
        <v>0</v>
      </c>
      <c r="C148" s="16">
        <v>11</v>
      </c>
      <c r="D148" s="8"/>
      <c r="E148" s="5" t="str">
        <f>IFERROR(IF(MATCH(C148&amp;D148,Data!K:K,0)&gt;1,"Win","Lose"),"Lose")</f>
        <v>Lose</v>
      </c>
    </row>
    <row r="149" spans="1:5" x14ac:dyDescent="0.25">
      <c r="A149" s="16">
        <v>9</v>
      </c>
      <c r="B149" s="16">
        <f t="shared" si="2"/>
        <v>0</v>
      </c>
      <c r="C149" s="16">
        <v>12</v>
      </c>
      <c r="D149" s="8"/>
      <c r="E149" s="5" t="str">
        <f>IFERROR(IF(MATCH(C149&amp;D149,Data!K:K,0)&gt;1,"Win","Lose"),"Lose")</f>
        <v>Lose</v>
      </c>
    </row>
    <row r="150" spans="1:5" x14ac:dyDescent="0.25">
      <c r="A150" s="16">
        <v>9</v>
      </c>
      <c r="B150" s="16">
        <f t="shared" si="2"/>
        <v>0</v>
      </c>
      <c r="C150" s="16">
        <v>13</v>
      </c>
      <c r="D150" s="8"/>
      <c r="E150" s="5" t="str">
        <f>IFERROR(IF(MATCH(C150&amp;D150,Data!K:K,0)&gt;1,"Win","Lose"),"Lose")</f>
        <v>Lose</v>
      </c>
    </row>
    <row r="151" spans="1:5" x14ac:dyDescent="0.25">
      <c r="A151" s="16">
        <v>9</v>
      </c>
      <c r="B151" s="16">
        <f t="shared" si="2"/>
        <v>0</v>
      </c>
      <c r="C151" s="16">
        <v>14</v>
      </c>
      <c r="D151" s="8"/>
      <c r="E151" s="5" t="str">
        <f>IFERROR(IF(MATCH(C151&amp;D151,Data!K:K,0)&gt;1,"Win","Lose"),"Lose")</f>
        <v>Lose</v>
      </c>
    </row>
    <row r="152" spans="1:5" x14ac:dyDescent="0.25">
      <c r="A152" s="16">
        <v>9</v>
      </c>
      <c r="B152" s="16">
        <f t="shared" si="2"/>
        <v>0</v>
      </c>
      <c r="C152" s="16">
        <v>15</v>
      </c>
      <c r="D152" s="8"/>
      <c r="E152" s="5" t="str">
        <f>IFERROR(IF(MATCH(C152&amp;D152,Data!K:K,0)&gt;1,"Win","Lose"),"Lose")</f>
        <v>Lose</v>
      </c>
    </row>
    <row r="153" spans="1:5" x14ac:dyDescent="0.25">
      <c r="A153" s="16">
        <v>9</v>
      </c>
      <c r="B153" s="16">
        <f t="shared" si="2"/>
        <v>0</v>
      </c>
      <c r="C153" s="16">
        <v>16</v>
      </c>
      <c r="D153" s="8"/>
      <c r="E153" s="5" t="str">
        <f>IFERROR(IF(MATCH(C153&amp;D153,Data!K:K,0)&gt;1,"Win","Lose"),"Lose")</f>
        <v>Lose</v>
      </c>
    </row>
    <row r="154" spans="1:5" x14ac:dyDescent="0.25">
      <c r="A154" s="16">
        <v>9</v>
      </c>
      <c r="B154" s="16">
        <f t="shared" si="2"/>
        <v>0</v>
      </c>
      <c r="C154" s="16">
        <v>17</v>
      </c>
      <c r="D154" s="8"/>
      <c r="E154" s="5" t="str">
        <f>IFERROR(IF(MATCH(C154&amp;D154,Data!K:K,0)&gt;1,"Win","Lose"),"Lose")</f>
        <v>Lose</v>
      </c>
    </row>
    <row r="155" spans="1:5" x14ac:dyDescent="0.25">
      <c r="A155" s="16">
        <v>10</v>
      </c>
      <c r="B155" s="22"/>
      <c r="C155" s="16">
        <v>1</v>
      </c>
      <c r="D155" s="8"/>
      <c r="E155" s="5" t="str">
        <f>IFERROR(IF(MATCH(C155&amp;D155,Data!K:K,0)&gt;1,"Win","Lose"),"Lose")</f>
        <v>Lose</v>
      </c>
    </row>
    <row r="156" spans="1:5" x14ac:dyDescent="0.25">
      <c r="A156" s="16">
        <v>10</v>
      </c>
      <c r="B156" s="16">
        <f t="shared" si="2"/>
        <v>0</v>
      </c>
      <c r="C156" s="16">
        <v>2</v>
      </c>
      <c r="D156" s="8"/>
      <c r="E156" s="5" t="str">
        <f>IFERROR(IF(MATCH(C156&amp;D156,Data!K:K,0)&gt;1,"Win","Lose"),"Lose")</f>
        <v>Lose</v>
      </c>
    </row>
    <row r="157" spans="1:5" x14ac:dyDescent="0.25">
      <c r="A157" s="16">
        <v>10</v>
      </c>
      <c r="B157" s="16">
        <f t="shared" si="2"/>
        <v>0</v>
      </c>
      <c r="C157" s="16">
        <v>3</v>
      </c>
      <c r="D157" s="8"/>
      <c r="E157" s="5" t="str">
        <f>IFERROR(IF(MATCH(C157&amp;D157,Data!K:K,0)&gt;1,"Win","Lose"),"Lose")</f>
        <v>Lose</v>
      </c>
    </row>
    <row r="158" spans="1:5" x14ac:dyDescent="0.25">
      <c r="A158" s="16">
        <v>10</v>
      </c>
      <c r="B158" s="16">
        <f t="shared" si="2"/>
        <v>0</v>
      </c>
      <c r="C158" s="16">
        <v>4</v>
      </c>
      <c r="D158" s="8"/>
      <c r="E158" s="5" t="str">
        <f>IFERROR(IF(MATCH(C158&amp;D158,Data!K:K,0)&gt;1,"Win","Lose"),"Lose")</f>
        <v>Lose</v>
      </c>
    </row>
    <row r="159" spans="1:5" x14ac:dyDescent="0.25">
      <c r="A159" s="16">
        <v>10</v>
      </c>
      <c r="B159" s="16">
        <f t="shared" si="2"/>
        <v>0</v>
      </c>
      <c r="C159" s="16">
        <v>5</v>
      </c>
      <c r="D159" s="8"/>
      <c r="E159" s="5" t="str">
        <f>IFERROR(IF(MATCH(C159&amp;D159,Data!K:K,0)&gt;1,"Win","Lose"),"Lose")</f>
        <v>Lose</v>
      </c>
    </row>
    <row r="160" spans="1:5" x14ac:dyDescent="0.25">
      <c r="A160" s="16">
        <v>10</v>
      </c>
      <c r="B160" s="16">
        <f t="shared" si="2"/>
        <v>0</v>
      </c>
      <c r="C160" s="16">
        <v>6</v>
      </c>
      <c r="D160" s="8"/>
      <c r="E160" s="5" t="str">
        <f>IFERROR(IF(MATCH(C160&amp;D160,Data!K:K,0)&gt;1,"Win","Lose"),"Lose")</f>
        <v>Lose</v>
      </c>
    </row>
    <row r="161" spans="1:5" x14ac:dyDescent="0.25">
      <c r="A161" s="16">
        <v>10</v>
      </c>
      <c r="B161" s="16">
        <f t="shared" si="2"/>
        <v>0</v>
      </c>
      <c r="C161" s="16">
        <v>7</v>
      </c>
      <c r="D161" s="8"/>
      <c r="E161" s="5" t="str">
        <f>IFERROR(IF(MATCH(C161&amp;D161,Data!K:K,0)&gt;1,"Win","Lose"),"Lose")</f>
        <v>Lose</v>
      </c>
    </row>
    <row r="162" spans="1:5" x14ac:dyDescent="0.25">
      <c r="A162" s="16">
        <v>10</v>
      </c>
      <c r="B162" s="16">
        <f t="shared" si="2"/>
        <v>0</v>
      </c>
      <c r="C162" s="16">
        <v>8</v>
      </c>
      <c r="D162" s="8"/>
      <c r="E162" s="5" t="str">
        <f>IFERROR(IF(MATCH(C162&amp;D162,Data!K:K,0)&gt;1,"Win","Lose"),"Lose")</f>
        <v>Lose</v>
      </c>
    </row>
    <row r="163" spans="1:5" x14ac:dyDescent="0.25">
      <c r="A163" s="16">
        <v>10</v>
      </c>
      <c r="B163" s="16">
        <f t="shared" si="2"/>
        <v>0</v>
      </c>
      <c r="C163" s="16">
        <v>9</v>
      </c>
      <c r="D163" s="8"/>
      <c r="E163" s="5" t="str">
        <f>IFERROR(IF(MATCH(C163&amp;D163,Data!K:K,0)&gt;1,"Win","Lose"),"Lose")</f>
        <v>Lose</v>
      </c>
    </row>
    <row r="164" spans="1:5" x14ac:dyDescent="0.25">
      <c r="A164" s="16">
        <v>10</v>
      </c>
      <c r="B164" s="16">
        <f t="shared" si="2"/>
        <v>0</v>
      </c>
      <c r="C164" s="16">
        <v>10</v>
      </c>
      <c r="D164" s="8"/>
      <c r="E164" s="5" t="str">
        <f>IFERROR(IF(MATCH(C164&amp;D164,Data!K:K,0)&gt;1,"Win","Lose"),"Lose")</f>
        <v>Lose</v>
      </c>
    </row>
    <row r="165" spans="1:5" x14ac:dyDescent="0.25">
      <c r="A165" s="16">
        <v>10</v>
      </c>
      <c r="B165" s="16">
        <f t="shared" si="2"/>
        <v>0</v>
      </c>
      <c r="C165" s="16">
        <v>11</v>
      </c>
      <c r="D165" s="8"/>
      <c r="E165" s="5" t="str">
        <f>IFERROR(IF(MATCH(C165&amp;D165,Data!K:K,0)&gt;1,"Win","Lose"),"Lose")</f>
        <v>Lose</v>
      </c>
    </row>
    <row r="166" spans="1:5" x14ac:dyDescent="0.25">
      <c r="A166" s="16">
        <v>10</v>
      </c>
      <c r="B166" s="16">
        <f t="shared" si="2"/>
        <v>0</v>
      </c>
      <c r="C166" s="16">
        <v>12</v>
      </c>
      <c r="D166" s="8"/>
      <c r="E166" s="5" t="str">
        <f>IFERROR(IF(MATCH(C166&amp;D166,Data!K:K,0)&gt;1,"Win","Lose"),"Lose")</f>
        <v>Lose</v>
      </c>
    </row>
    <row r="167" spans="1:5" x14ac:dyDescent="0.25">
      <c r="A167" s="16">
        <v>10</v>
      </c>
      <c r="B167" s="16">
        <f t="shared" si="2"/>
        <v>0</v>
      </c>
      <c r="C167" s="16">
        <v>13</v>
      </c>
      <c r="D167" s="8"/>
      <c r="E167" s="5" t="str">
        <f>IFERROR(IF(MATCH(C167&amp;D167,Data!K:K,0)&gt;1,"Win","Lose"),"Lose")</f>
        <v>Lose</v>
      </c>
    </row>
    <row r="168" spans="1:5" x14ac:dyDescent="0.25">
      <c r="A168" s="16">
        <v>10</v>
      </c>
      <c r="B168" s="16">
        <f t="shared" si="2"/>
        <v>0</v>
      </c>
      <c r="C168" s="16">
        <v>14</v>
      </c>
      <c r="D168" s="8"/>
      <c r="E168" s="5" t="str">
        <f>IFERROR(IF(MATCH(C168&amp;D168,Data!K:K,0)&gt;1,"Win","Lose"),"Lose")</f>
        <v>Lose</v>
      </c>
    </row>
    <row r="169" spans="1:5" x14ac:dyDescent="0.25">
      <c r="A169" s="16">
        <v>10</v>
      </c>
      <c r="B169" s="16">
        <f t="shared" si="2"/>
        <v>0</v>
      </c>
      <c r="C169" s="16">
        <v>15</v>
      </c>
      <c r="D169" s="8"/>
      <c r="E169" s="5" t="str">
        <f>IFERROR(IF(MATCH(C169&amp;D169,Data!K:K,0)&gt;1,"Win","Lose"),"Lose")</f>
        <v>Lose</v>
      </c>
    </row>
    <row r="170" spans="1:5" x14ac:dyDescent="0.25">
      <c r="A170" s="16">
        <v>10</v>
      </c>
      <c r="B170" s="16">
        <f t="shared" si="2"/>
        <v>0</v>
      </c>
      <c r="C170" s="16">
        <v>16</v>
      </c>
      <c r="D170" s="8"/>
      <c r="E170" s="5" t="str">
        <f>IFERROR(IF(MATCH(C170&amp;D170,Data!K:K,0)&gt;1,"Win","Lose"),"Lose")</f>
        <v>Lose</v>
      </c>
    </row>
    <row r="171" spans="1:5" x14ac:dyDescent="0.25">
      <c r="A171" s="16">
        <v>10</v>
      </c>
      <c r="B171" s="16">
        <f t="shared" si="2"/>
        <v>0</v>
      </c>
      <c r="C171" s="16">
        <v>17</v>
      </c>
      <c r="D171" s="8"/>
      <c r="E171" s="5" t="str">
        <f>IFERROR(IF(MATCH(C171&amp;D171,Data!K:K,0)&gt;1,"Win","Lose"),"Lose")</f>
        <v>Lose</v>
      </c>
    </row>
  </sheetData>
  <autoFilter ref="A1:E171" xr:uid="{4DC467B2-B619-4714-9915-E8A72403942E}"/>
  <conditionalFormatting sqref="D19:D35">
    <cfRule type="containsBlanks" dxfId="21" priority="23">
      <formula>LEN(TRIM(D19))=0</formula>
    </cfRule>
    <cfRule type="duplicateValues" dxfId="20" priority="24"/>
  </conditionalFormatting>
  <conditionalFormatting sqref="D53:D69">
    <cfRule type="containsBlanks" dxfId="19" priority="19">
      <formula>LEN(TRIM(D53))=0</formula>
    </cfRule>
    <cfRule type="duplicateValues" dxfId="18" priority="20"/>
  </conditionalFormatting>
  <conditionalFormatting sqref="D70:D86">
    <cfRule type="containsBlanks" dxfId="17" priority="17">
      <formula>LEN(TRIM(D70))=0</formula>
    </cfRule>
    <cfRule type="duplicateValues" dxfId="16" priority="18"/>
  </conditionalFormatting>
  <conditionalFormatting sqref="D87:D103">
    <cfRule type="containsBlanks" dxfId="15" priority="15">
      <formula>LEN(TRIM(D87))=0</formula>
    </cfRule>
    <cfRule type="duplicateValues" dxfId="14" priority="16"/>
  </conditionalFormatting>
  <conditionalFormatting sqref="D104:D120">
    <cfRule type="containsBlanks" dxfId="13" priority="13">
      <formula>LEN(TRIM(D104))=0</formula>
    </cfRule>
    <cfRule type="duplicateValues" dxfId="12" priority="14"/>
  </conditionalFormatting>
  <conditionalFormatting sqref="D121:D137">
    <cfRule type="containsBlanks" dxfId="11" priority="11">
      <formula>LEN(TRIM(D121))=0</formula>
    </cfRule>
    <cfRule type="duplicateValues" dxfId="10" priority="12"/>
  </conditionalFormatting>
  <conditionalFormatting sqref="D138:D154">
    <cfRule type="containsBlanks" dxfId="9" priority="9">
      <formula>LEN(TRIM(D138))=0</formula>
    </cfRule>
    <cfRule type="duplicateValues" dxfId="8" priority="10"/>
  </conditionalFormatting>
  <conditionalFormatting sqref="D155:D171">
    <cfRule type="containsBlanks" dxfId="7" priority="7">
      <formula>LEN(TRIM(D155))=0</formula>
    </cfRule>
    <cfRule type="duplicateValues" dxfId="6" priority="8"/>
  </conditionalFormatting>
  <conditionalFormatting sqref="D2:D18">
    <cfRule type="containsBlanks" dxfId="5" priority="5">
      <formula>LEN(TRIM(D2))=0</formula>
    </cfRule>
    <cfRule type="duplicateValues" dxfId="4" priority="6"/>
  </conditionalFormatting>
  <conditionalFormatting sqref="E1:E1048576">
    <cfRule type="containsText" dxfId="3" priority="3" operator="containsText" text="Lose">
      <formula>NOT(ISERROR(SEARCH("Lose",E1)))</formula>
    </cfRule>
    <cfRule type="containsText" dxfId="2" priority="4" operator="containsText" text="Win">
      <formula>NOT(ISERROR(SEARCH("Win",E1)))</formula>
    </cfRule>
  </conditionalFormatting>
  <conditionalFormatting sqref="D36:D52">
    <cfRule type="containsBlanks" dxfId="1" priority="1">
      <formula>LEN(TRIM(D36))=0</formula>
    </cfRule>
    <cfRule type="duplicateValues" dxfId="0" priority="2"/>
  </conditionalFormatting>
  <dataValidations count="1">
    <dataValidation type="list" allowBlank="1" showInputMessage="1" showErrorMessage="1" sqref="D2:D171" xr:uid="{00000000-0002-0000-0400-000000000000}">
      <formula1>_Teams</formula1>
    </dataValidation>
  </dataValidations>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d 4 4 8 6 5 5 - 8 2 b 5 - 4 7 9 b - a 7 7 3 - c 7 3 7 0 d 4 5 2 6 c b "   x m l n s = " h t t p : / / s c h e m a s . m i c r o s o f t . c o m / D a t a M a s h u p " > A A A A A B c D A A B Q S w M E F A A C A A g A A a E x S 8 4 / 6 3 + n A A A A + A A A A B I A H A B D b 2 5 m a W c v U G F j a 2 F n Z S 5 4 b W w g o h g A K K A U A A A A A A A A A A A A A A A A A A A A A A A A A A A A h Y 9 B D o I w F E S v Q r q n h U o i k E 9 Z u J X E h G j c N q V C I x R D i + V u L j y S V 5 B E U X c u Z / I m e f O 4 3 S G f u t a 7 y s G o X m c o x A H y p B Z 9 p X S d o d G e / B j l D H Z c n H k t v R n W J p 2 M y l B j 7 S U l x D m H 3 Q r 3 Q 0 1 o E I T k W G x L 0 c i O + 0 o b y 7 W Q 6 L O q / q 8 Q g 8 N L h l E c x T h a J x Q n U Q h k q a F Q + o v Q 2 R g H Q H 5 K 2 I y t H Q f J p P b 3 J Z A l A n m / Y E 9 Q S w M E F A A C A A g A A a E x 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G h M U s o i k e 4 D g A A A B E A A A A T A B w A R m 9 y b X V s Y X M v U 2 V j d G l v b j E u b S C i G A A o o B Q A A A A A A A A A A A A A A A A A A A A A A A A A A A A r T k 0 u y c z P U w i G 0 I b W A F B L A Q I t A B Q A A g A I A A G h M U v O P + t / p w A A A P g A A A A S A A A A A A A A A A A A A A A A A A A A A A B D b 2 5 m a W c v U G F j a 2 F n Z S 5 4 b W x Q S w E C L Q A U A A I A C A A B o T F L D 8 r p q 6 Q A A A D p A A A A E w A A A A A A A A A A A A A A A A D z A A A A W 0 N v b n R l b n R f V H l w Z X N d L n h t b F B L A Q I t A B Q A A g A I A A G h M U s 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I p 0 g Y n Z H O Q 6 K f 1 E y D K r 1 d A A A A A A I A A A A A A B B m A A A A A Q A A I A A A A I s h H v R U 0 Z H O v s e B F 6 n Y R U y 2 Z X O P r i F 5 b u d p K 1 P r H q Q e A A A A A A 6 A A A A A A g A A I A A A A P Y E Z i 0 Q A A M J T 5 k v j 0 G w f Z O F Y h 8 0 2 8 2 p a a i E K w c p Q p C 5 U A A A A K 1 o L j 5 k h b p i j 3 X 7 I B 5 E 5 v 8 f N + r + v q Q 6 Z S 6 x N A V a g M M S Y V Q 9 U Q e w g x s R k s v k e M D 9 P J V M 4 v 9 M L H S 5 I Q C D U 6 4 D a s i Q 9 V v v + w 3 G U 2 7 F q d 2 X X P k F Q A A A A A 7 H s T B I s x H q i K 5 b 2 G + y t F T Y O 6 O N 4 e B U X Q q 5 Q Z p p a b 6 c E 6 Q 5 f z w X N r t V Q z I 7 a 4 F 4 S p 3 e Y s l L h 8 J d Q P f a Z j X Q D d Q = < / D a t a M a s h u p > 
</file>

<file path=customXml/itemProps1.xml><?xml version="1.0" encoding="utf-8"?>
<ds:datastoreItem xmlns:ds="http://schemas.openxmlformats.org/officeDocument/2006/customXml" ds:itemID="{81E37DE7-8980-4504-A1E5-23994072C6C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History2017</vt:lpstr>
      <vt:lpstr>Pivot</vt:lpstr>
      <vt:lpstr>Data</vt:lpstr>
      <vt:lpstr>Matrix</vt:lpstr>
      <vt:lpstr>ProRef Stats</vt:lpstr>
      <vt:lpstr>Picks</vt:lpstr>
      <vt:lpstr>Entrants Pool</vt:lpstr>
      <vt:lpstr>_DRw</vt:lpstr>
      <vt:lpstr>_MOVw</vt:lpstr>
      <vt:lpstr>_ORw</vt:lpstr>
      <vt:lpstr>_PPGw</vt:lpstr>
      <vt:lpstr>_Teams</vt:lpstr>
      <vt:lpstr>_WINw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Braverman</dc:creator>
  <cp:lastModifiedBy>Ken Braverman</cp:lastModifiedBy>
  <cp:lastPrinted>2014-08-26T06:07:37Z</cp:lastPrinted>
  <dcterms:created xsi:type="dcterms:W3CDTF">2014-08-25T18:56:50Z</dcterms:created>
  <dcterms:modified xsi:type="dcterms:W3CDTF">2017-12-28T00:31:43Z</dcterms:modified>
</cp:coreProperties>
</file>